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8e740c6f858eb3/Desktop/Blog/Performance Basics/"/>
    </mc:Choice>
  </mc:AlternateContent>
  <xr:revisionPtr revIDLastSave="268" documentId="13_ncr:1_{EF183EE2-7AF5-45F9-BBFF-2BB48F417DBE}" xr6:coauthVersionLast="47" xr6:coauthVersionMax="47" xr10:uidLastSave="{FA49F049-362F-47AE-AF33-5FDEABEA8CC8}"/>
  <bookViews>
    <workbookView xWindow="-108" yWindow="-108" windowWidth="23256" windowHeight="12576" xr2:uid="{53AE2253-C698-4673-954C-2007531DEF54}"/>
  </bookViews>
  <sheets>
    <sheet name="Stock Prices" sheetId="3" r:id="rId1"/>
    <sheet name="Returns" sheetId="4" r:id="rId2"/>
    <sheet name="Returns+1" sheetId="1" r:id="rId3"/>
    <sheet name="Portfolio Weights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" i="4" l="1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L3" i="4"/>
  <c r="M3" i="4"/>
  <c r="K3" i="1" s="1"/>
  <c r="L4" i="4"/>
  <c r="K4" i="1" s="1"/>
  <c r="M4" i="4"/>
  <c r="L5" i="4"/>
  <c r="K5" i="1" s="1"/>
  <c r="M5" i="4"/>
  <c r="L6" i="4"/>
  <c r="M6" i="4"/>
  <c r="L7" i="4"/>
  <c r="M7" i="4"/>
  <c r="K7" i="1" s="1"/>
  <c r="L8" i="4"/>
  <c r="K8" i="1" s="1"/>
  <c r="M8" i="4"/>
  <c r="L9" i="4"/>
  <c r="K9" i="1" s="1"/>
  <c r="M9" i="4"/>
  <c r="L10" i="4"/>
  <c r="M10" i="4"/>
  <c r="L11" i="4"/>
  <c r="M11" i="4"/>
  <c r="K11" i="1" s="1"/>
  <c r="L12" i="4"/>
  <c r="K12" i="1" s="1"/>
  <c r="M12" i="4"/>
  <c r="L13" i="4"/>
  <c r="K13" i="1" s="1"/>
  <c r="M13" i="4"/>
  <c r="L14" i="4"/>
  <c r="M14" i="4"/>
  <c r="L15" i="4"/>
  <c r="M15" i="4"/>
  <c r="K15" i="1" s="1"/>
  <c r="L16" i="4"/>
  <c r="K16" i="1" s="1"/>
  <c r="M16" i="4"/>
  <c r="L17" i="4"/>
  <c r="K17" i="1" s="1"/>
  <c r="M17" i="4"/>
  <c r="L18" i="4"/>
  <c r="M18" i="4"/>
  <c r="L19" i="4"/>
  <c r="M19" i="4"/>
  <c r="K19" i="1" s="1"/>
  <c r="L20" i="4"/>
  <c r="K20" i="1" s="1"/>
  <c r="M20" i="4"/>
  <c r="L21" i="4"/>
  <c r="K21" i="1" s="1"/>
  <c r="M21" i="4"/>
  <c r="L22" i="4"/>
  <c r="M22" i="4"/>
  <c r="L23" i="4"/>
  <c r="M23" i="4"/>
  <c r="K23" i="1" s="1"/>
  <c r="L24" i="4"/>
  <c r="K24" i="1" s="1"/>
  <c r="M24" i="4"/>
  <c r="L25" i="4"/>
  <c r="K25" i="1" s="1"/>
  <c r="M25" i="4"/>
  <c r="L26" i="4"/>
  <c r="M26" i="4"/>
  <c r="L27" i="4"/>
  <c r="M27" i="4"/>
  <c r="K27" i="1" s="1"/>
  <c r="L28" i="4"/>
  <c r="K28" i="1" s="1"/>
  <c r="M28" i="4"/>
  <c r="L29" i="4"/>
  <c r="K29" i="1" s="1"/>
  <c r="M29" i="4"/>
  <c r="L30" i="4"/>
  <c r="M30" i="4"/>
  <c r="L31" i="4"/>
  <c r="M31" i="4"/>
  <c r="K31" i="1" s="1"/>
  <c r="L32" i="4"/>
  <c r="K32" i="1" s="1"/>
  <c r="M32" i="4"/>
  <c r="L33" i="4"/>
  <c r="K33" i="1" s="1"/>
  <c r="M33" i="4"/>
  <c r="L34" i="4"/>
  <c r="M34" i="4"/>
  <c r="L35" i="4"/>
  <c r="M35" i="4"/>
  <c r="K35" i="1" s="1"/>
  <c r="L36" i="4"/>
  <c r="K36" i="1" s="1"/>
  <c r="M36" i="4"/>
  <c r="L37" i="4"/>
  <c r="K37" i="1" s="1"/>
  <c r="M37" i="4"/>
  <c r="L38" i="4"/>
  <c r="M38" i="4"/>
  <c r="L39" i="4"/>
  <c r="M39" i="4"/>
  <c r="K39" i="1" s="1"/>
  <c r="L40" i="4"/>
  <c r="K40" i="1" s="1"/>
  <c r="M40" i="4"/>
  <c r="L41" i="4"/>
  <c r="K41" i="1" s="1"/>
  <c r="M41" i="4"/>
  <c r="L42" i="4"/>
  <c r="M42" i="4"/>
  <c r="L43" i="4"/>
  <c r="M43" i="4"/>
  <c r="K43" i="1" s="1"/>
  <c r="L44" i="4"/>
  <c r="K44" i="1" s="1"/>
  <c r="M44" i="4"/>
  <c r="L45" i="4"/>
  <c r="K45" i="1" s="1"/>
  <c r="M45" i="4"/>
  <c r="L46" i="4"/>
  <c r="M46" i="4"/>
  <c r="L47" i="4"/>
  <c r="M47" i="4"/>
  <c r="K47" i="1" s="1"/>
  <c r="L48" i="4"/>
  <c r="K48" i="1" s="1"/>
  <c r="M48" i="4"/>
  <c r="L49" i="4"/>
  <c r="K49" i="1" s="1"/>
  <c r="M49" i="4"/>
  <c r="L50" i="4"/>
  <c r="M50" i="4"/>
  <c r="L51" i="4"/>
  <c r="M51" i="4"/>
  <c r="K51" i="1" s="1"/>
  <c r="L52" i="4"/>
  <c r="K52" i="1" s="1"/>
  <c r="M52" i="4"/>
  <c r="L53" i="4"/>
  <c r="K53" i="1" s="1"/>
  <c r="M53" i="4"/>
  <c r="L54" i="4"/>
  <c r="M54" i="4"/>
  <c r="L55" i="4"/>
  <c r="M55" i="4"/>
  <c r="K55" i="1" s="1"/>
  <c r="L56" i="4"/>
  <c r="K56" i="1" s="1"/>
  <c r="M56" i="4"/>
  <c r="L57" i="4"/>
  <c r="K57" i="1" s="1"/>
  <c r="M57" i="4"/>
  <c r="L58" i="4"/>
  <c r="M58" i="4"/>
  <c r="L59" i="4"/>
  <c r="M59" i="4"/>
  <c r="K59" i="1" s="1"/>
  <c r="L60" i="4"/>
  <c r="K60" i="1" s="1"/>
  <c r="M60" i="4"/>
  <c r="M2" i="4"/>
  <c r="L2" i="4"/>
  <c r="B3" i="4"/>
  <c r="B3" i="1" s="1"/>
  <c r="C3" i="4"/>
  <c r="C3" i="1" s="1"/>
  <c r="D3" i="4"/>
  <c r="D3" i="1" s="1"/>
  <c r="E3" i="4"/>
  <c r="E3" i="1" s="1"/>
  <c r="F3" i="4"/>
  <c r="F3" i="1" s="1"/>
  <c r="G3" i="4"/>
  <c r="G3" i="1" s="1"/>
  <c r="H3" i="4"/>
  <c r="H3" i="1" s="1"/>
  <c r="I3" i="4"/>
  <c r="I3" i="1" s="1"/>
  <c r="J3" i="4"/>
  <c r="J3" i="1" s="1"/>
  <c r="B4" i="4"/>
  <c r="B4" i="1" s="1"/>
  <c r="C4" i="4"/>
  <c r="C4" i="1" s="1"/>
  <c r="D4" i="4"/>
  <c r="D4" i="1" s="1"/>
  <c r="E4" i="4"/>
  <c r="E4" i="1" s="1"/>
  <c r="F4" i="4"/>
  <c r="F4" i="1" s="1"/>
  <c r="G4" i="4"/>
  <c r="G4" i="1" s="1"/>
  <c r="H4" i="4"/>
  <c r="H4" i="1" s="1"/>
  <c r="I4" i="4"/>
  <c r="I4" i="1" s="1"/>
  <c r="J4" i="4"/>
  <c r="J4" i="1" s="1"/>
  <c r="B5" i="4"/>
  <c r="B5" i="1" s="1"/>
  <c r="C5" i="4"/>
  <c r="C5" i="1" s="1"/>
  <c r="D5" i="4"/>
  <c r="D5" i="1" s="1"/>
  <c r="E5" i="4"/>
  <c r="E5" i="1" s="1"/>
  <c r="F5" i="4"/>
  <c r="F5" i="1" s="1"/>
  <c r="G5" i="4"/>
  <c r="G5" i="1" s="1"/>
  <c r="H5" i="4"/>
  <c r="H5" i="1" s="1"/>
  <c r="I5" i="4"/>
  <c r="I5" i="1" s="1"/>
  <c r="J5" i="4"/>
  <c r="J5" i="1" s="1"/>
  <c r="B6" i="4"/>
  <c r="B6" i="1" s="1"/>
  <c r="C6" i="4"/>
  <c r="C6" i="1" s="1"/>
  <c r="D6" i="4"/>
  <c r="D6" i="1" s="1"/>
  <c r="E6" i="4"/>
  <c r="E6" i="1" s="1"/>
  <c r="F6" i="4"/>
  <c r="F6" i="1" s="1"/>
  <c r="G6" i="4"/>
  <c r="G6" i="1" s="1"/>
  <c r="H6" i="4"/>
  <c r="H6" i="1" s="1"/>
  <c r="I6" i="4"/>
  <c r="I6" i="1" s="1"/>
  <c r="J6" i="4"/>
  <c r="J6" i="1" s="1"/>
  <c r="B7" i="4"/>
  <c r="B7" i="1" s="1"/>
  <c r="C7" i="4"/>
  <c r="C7" i="1" s="1"/>
  <c r="D7" i="4"/>
  <c r="D7" i="1" s="1"/>
  <c r="E7" i="4"/>
  <c r="E7" i="1" s="1"/>
  <c r="F7" i="4"/>
  <c r="F7" i="1" s="1"/>
  <c r="G7" i="4"/>
  <c r="G7" i="1" s="1"/>
  <c r="H7" i="4"/>
  <c r="H7" i="1" s="1"/>
  <c r="I7" i="4"/>
  <c r="I7" i="1" s="1"/>
  <c r="J7" i="4"/>
  <c r="J7" i="1" s="1"/>
  <c r="B8" i="4"/>
  <c r="B8" i="1" s="1"/>
  <c r="C8" i="4"/>
  <c r="C8" i="1" s="1"/>
  <c r="D8" i="4"/>
  <c r="D8" i="1" s="1"/>
  <c r="E8" i="4"/>
  <c r="E8" i="1" s="1"/>
  <c r="F8" i="4"/>
  <c r="F8" i="1" s="1"/>
  <c r="G8" i="4"/>
  <c r="G8" i="1" s="1"/>
  <c r="H8" i="4"/>
  <c r="H8" i="1" s="1"/>
  <c r="I8" i="4"/>
  <c r="I8" i="1" s="1"/>
  <c r="J8" i="4"/>
  <c r="J8" i="1" s="1"/>
  <c r="B9" i="4"/>
  <c r="B9" i="1" s="1"/>
  <c r="C9" i="4"/>
  <c r="C9" i="1" s="1"/>
  <c r="D9" i="4"/>
  <c r="D9" i="1" s="1"/>
  <c r="E9" i="4"/>
  <c r="E9" i="1" s="1"/>
  <c r="F9" i="4"/>
  <c r="F9" i="1" s="1"/>
  <c r="G9" i="4"/>
  <c r="G9" i="1" s="1"/>
  <c r="H9" i="4"/>
  <c r="H9" i="1" s="1"/>
  <c r="I9" i="4"/>
  <c r="I9" i="1" s="1"/>
  <c r="J9" i="4"/>
  <c r="J9" i="1" s="1"/>
  <c r="B10" i="4"/>
  <c r="B10" i="1" s="1"/>
  <c r="C10" i="4"/>
  <c r="C10" i="1" s="1"/>
  <c r="D10" i="4"/>
  <c r="D10" i="1" s="1"/>
  <c r="E10" i="4"/>
  <c r="E10" i="1" s="1"/>
  <c r="F10" i="4"/>
  <c r="F10" i="1" s="1"/>
  <c r="G10" i="4"/>
  <c r="G10" i="1" s="1"/>
  <c r="H10" i="4"/>
  <c r="H10" i="1" s="1"/>
  <c r="I10" i="4"/>
  <c r="I10" i="1" s="1"/>
  <c r="J10" i="4"/>
  <c r="J10" i="1" s="1"/>
  <c r="B11" i="4"/>
  <c r="B11" i="1" s="1"/>
  <c r="C11" i="4"/>
  <c r="C11" i="1" s="1"/>
  <c r="D11" i="4"/>
  <c r="D11" i="1" s="1"/>
  <c r="E11" i="4"/>
  <c r="E11" i="1" s="1"/>
  <c r="F11" i="4"/>
  <c r="F11" i="1" s="1"/>
  <c r="G11" i="4"/>
  <c r="G11" i="1" s="1"/>
  <c r="H11" i="4"/>
  <c r="H11" i="1" s="1"/>
  <c r="I11" i="4"/>
  <c r="I11" i="1" s="1"/>
  <c r="J11" i="4"/>
  <c r="J11" i="1" s="1"/>
  <c r="B12" i="4"/>
  <c r="B12" i="1" s="1"/>
  <c r="C12" i="4"/>
  <c r="C12" i="1" s="1"/>
  <c r="D12" i="4"/>
  <c r="D12" i="1" s="1"/>
  <c r="E12" i="4"/>
  <c r="E12" i="1" s="1"/>
  <c r="F12" i="4"/>
  <c r="F12" i="1" s="1"/>
  <c r="G12" i="4"/>
  <c r="G12" i="1" s="1"/>
  <c r="H12" i="4"/>
  <c r="H12" i="1" s="1"/>
  <c r="I12" i="4"/>
  <c r="I12" i="1" s="1"/>
  <c r="J12" i="4"/>
  <c r="J12" i="1" s="1"/>
  <c r="B13" i="4"/>
  <c r="B13" i="1" s="1"/>
  <c r="C13" i="4"/>
  <c r="C13" i="1" s="1"/>
  <c r="D13" i="4"/>
  <c r="D13" i="1" s="1"/>
  <c r="E13" i="4"/>
  <c r="E13" i="1" s="1"/>
  <c r="F13" i="4"/>
  <c r="F13" i="1" s="1"/>
  <c r="G13" i="4"/>
  <c r="G13" i="1" s="1"/>
  <c r="H13" i="4"/>
  <c r="H13" i="1" s="1"/>
  <c r="I13" i="4"/>
  <c r="I13" i="1" s="1"/>
  <c r="J13" i="4"/>
  <c r="J13" i="1" s="1"/>
  <c r="B14" i="4"/>
  <c r="B14" i="1" s="1"/>
  <c r="C14" i="4"/>
  <c r="C14" i="1" s="1"/>
  <c r="D14" i="4"/>
  <c r="D14" i="1" s="1"/>
  <c r="E14" i="4"/>
  <c r="E14" i="1" s="1"/>
  <c r="F14" i="4"/>
  <c r="F14" i="1" s="1"/>
  <c r="G14" i="4"/>
  <c r="G14" i="1" s="1"/>
  <c r="H14" i="4"/>
  <c r="H14" i="1" s="1"/>
  <c r="I14" i="4"/>
  <c r="I14" i="1" s="1"/>
  <c r="J14" i="4"/>
  <c r="J14" i="1" s="1"/>
  <c r="B15" i="4"/>
  <c r="B15" i="1" s="1"/>
  <c r="C15" i="4"/>
  <c r="C15" i="1" s="1"/>
  <c r="D15" i="4"/>
  <c r="D15" i="1" s="1"/>
  <c r="E15" i="4"/>
  <c r="E15" i="1" s="1"/>
  <c r="F15" i="4"/>
  <c r="F15" i="1" s="1"/>
  <c r="G15" i="4"/>
  <c r="G15" i="1" s="1"/>
  <c r="H15" i="4"/>
  <c r="H15" i="1" s="1"/>
  <c r="I15" i="4"/>
  <c r="I15" i="1" s="1"/>
  <c r="J15" i="4"/>
  <c r="J15" i="1" s="1"/>
  <c r="B16" i="4"/>
  <c r="B16" i="1" s="1"/>
  <c r="C16" i="4"/>
  <c r="C16" i="1" s="1"/>
  <c r="D16" i="4"/>
  <c r="D16" i="1" s="1"/>
  <c r="E16" i="4"/>
  <c r="E16" i="1" s="1"/>
  <c r="F16" i="4"/>
  <c r="F16" i="1" s="1"/>
  <c r="G16" i="4"/>
  <c r="G16" i="1" s="1"/>
  <c r="H16" i="4"/>
  <c r="H16" i="1" s="1"/>
  <c r="I16" i="4"/>
  <c r="I16" i="1" s="1"/>
  <c r="J16" i="4"/>
  <c r="J16" i="1" s="1"/>
  <c r="B17" i="4"/>
  <c r="B17" i="1" s="1"/>
  <c r="C17" i="4"/>
  <c r="C17" i="1" s="1"/>
  <c r="D17" i="4"/>
  <c r="D17" i="1" s="1"/>
  <c r="E17" i="4"/>
  <c r="E17" i="1" s="1"/>
  <c r="F17" i="4"/>
  <c r="F17" i="1" s="1"/>
  <c r="G17" i="4"/>
  <c r="G17" i="1" s="1"/>
  <c r="H17" i="4"/>
  <c r="H17" i="1" s="1"/>
  <c r="I17" i="4"/>
  <c r="I17" i="1" s="1"/>
  <c r="J17" i="4"/>
  <c r="J17" i="1" s="1"/>
  <c r="B18" i="4"/>
  <c r="B18" i="1" s="1"/>
  <c r="C18" i="4"/>
  <c r="C18" i="1" s="1"/>
  <c r="D18" i="4"/>
  <c r="D18" i="1" s="1"/>
  <c r="E18" i="4"/>
  <c r="E18" i="1" s="1"/>
  <c r="F18" i="4"/>
  <c r="F18" i="1" s="1"/>
  <c r="G18" i="4"/>
  <c r="G18" i="1" s="1"/>
  <c r="H18" i="4"/>
  <c r="H18" i="1" s="1"/>
  <c r="I18" i="4"/>
  <c r="I18" i="1" s="1"/>
  <c r="J18" i="4"/>
  <c r="J18" i="1" s="1"/>
  <c r="B19" i="4"/>
  <c r="B19" i="1" s="1"/>
  <c r="C19" i="4"/>
  <c r="C19" i="1" s="1"/>
  <c r="D19" i="4"/>
  <c r="D19" i="1" s="1"/>
  <c r="E19" i="4"/>
  <c r="E19" i="1" s="1"/>
  <c r="F19" i="4"/>
  <c r="F19" i="1" s="1"/>
  <c r="G19" i="4"/>
  <c r="G19" i="1" s="1"/>
  <c r="H19" i="4"/>
  <c r="H19" i="1" s="1"/>
  <c r="I19" i="4"/>
  <c r="I19" i="1" s="1"/>
  <c r="J19" i="4"/>
  <c r="J19" i="1" s="1"/>
  <c r="B20" i="4"/>
  <c r="B20" i="1" s="1"/>
  <c r="C20" i="4"/>
  <c r="C20" i="1" s="1"/>
  <c r="D20" i="4"/>
  <c r="D20" i="1" s="1"/>
  <c r="E20" i="4"/>
  <c r="E20" i="1" s="1"/>
  <c r="F20" i="4"/>
  <c r="F20" i="1" s="1"/>
  <c r="G20" i="4"/>
  <c r="G20" i="1" s="1"/>
  <c r="H20" i="4"/>
  <c r="H20" i="1" s="1"/>
  <c r="I20" i="4"/>
  <c r="I20" i="1" s="1"/>
  <c r="J20" i="4"/>
  <c r="J20" i="1" s="1"/>
  <c r="B21" i="4"/>
  <c r="B21" i="1" s="1"/>
  <c r="C21" i="4"/>
  <c r="C21" i="1" s="1"/>
  <c r="D21" i="4"/>
  <c r="D21" i="1" s="1"/>
  <c r="E21" i="4"/>
  <c r="E21" i="1" s="1"/>
  <c r="F21" i="4"/>
  <c r="F21" i="1" s="1"/>
  <c r="G21" i="4"/>
  <c r="G21" i="1" s="1"/>
  <c r="H21" i="4"/>
  <c r="H21" i="1" s="1"/>
  <c r="I21" i="4"/>
  <c r="I21" i="1" s="1"/>
  <c r="J21" i="4"/>
  <c r="J21" i="1" s="1"/>
  <c r="B22" i="4"/>
  <c r="B22" i="1" s="1"/>
  <c r="C22" i="4"/>
  <c r="C22" i="1" s="1"/>
  <c r="D22" i="4"/>
  <c r="D22" i="1" s="1"/>
  <c r="E22" i="4"/>
  <c r="E22" i="1" s="1"/>
  <c r="F22" i="4"/>
  <c r="F22" i="1" s="1"/>
  <c r="G22" i="4"/>
  <c r="G22" i="1" s="1"/>
  <c r="H22" i="4"/>
  <c r="H22" i="1" s="1"/>
  <c r="I22" i="4"/>
  <c r="I22" i="1" s="1"/>
  <c r="J22" i="4"/>
  <c r="J22" i="1" s="1"/>
  <c r="B23" i="4"/>
  <c r="B23" i="1" s="1"/>
  <c r="C23" i="4"/>
  <c r="C23" i="1" s="1"/>
  <c r="D23" i="4"/>
  <c r="D23" i="1" s="1"/>
  <c r="E23" i="4"/>
  <c r="E23" i="1" s="1"/>
  <c r="F23" i="4"/>
  <c r="F23" i="1" s="1"/>
  <c r="G23" i="4"/>
  <c r="G23" i="1" s="1"/>
  <c r="H23" i="4"/>
  <c r="H23" i="1" s="1"/>
  <c r="I23" i="4"/>
  <c r="I23" i="1" s="1"/>
  <c r="J23" i="4"/>
  <c r="J23" i="1" s="1"/>
  <c r="B24" i="4"/>
  <c r="B24" i="1" s="1"/>
  <c r="C24" i="4"/>
  <c r="C24" i="1" s="1"/>
  <c r="D24" i="4"/>
  <c r="D24" i="1" s="1"/>
  <c r="E24" i="4"/>
  <c r="E24" i="1" s="1"/>
  <c r="F24" i="4"/>
  <c r="F24" i="1" s="1"/>
  <c r="G24" i="4"/>
  <c r="G24" i="1" s="1"/>
  <c r="H24" i="4"/>
  <c r="H24" i="1" s="1"/>
  <c r="I24" i="4"/>
  <c r="I24" i="1" s="1"/>
  <c r="J24" i="4"/>
  <c r="J24" i="1" s="1"/>
  <c r="B25" i="4"/>
  <c r="B25" i="1" s="1"/>
  <c r="C25" i="4"/>
  <c r="C25" i="1" s="1"/>
  <c r="D25" i="4"/>
  <c r="D25" i="1" s="1"/>
  <c r="E25" i="4"/>
  <c r="E25" i="1" s="1"/>
  <c r="F25" i="4"/>
  <c r="F25" i="1" s="1"/>
  <c r="G25" i="4"/>
  <c r="G25" i="1" s="1"/>
  <c r="H25" i="4"/>
  <c r="H25" i="1" s="1"/>
  <c r="I25" i="4"/>
  <c r="I25" i="1" s="1"/>
  <c r="J25" i="4"/>
  <c r="J25" i="1" s="1"/>
  <c r="B26" i="4"/>
  <c r="B26" i="1" s="1"/>
  <c r="C26" i="4"/>
  <c r="C26" i="1" s="1"/>
  <c r="D26" i="4"/>
  <c r="D26" i="1" s="1"/>
  <c r="E26" i="4"/>
  <c r="E26" i="1" s="1"/>
  <c r="F26" i="4"/>
  <c r="F26" i="1" s="1"/>
  <c r="G26" i="4"/>
  <c r="G26" i="1" s="1"/>
  <c r="H26" i="4"/>
  <c r="H26" i="1" s="1"/>
  <c r="I26" i="4"/>
  <c r="I26" i="1" s="1"/>
  <c r="J26" i="4"/>
  <c r="J26" i="1" s="1"/>
  <c r="B27" i="4"/>
  <c r="B27" i="1" s="1"/>
  <c r="C27" i="4"/>
  <c r="C27" i="1" s="1"/>
  <c r="D27" i="4"/>
  <c r="D27" i="1" s="1"/>
  <c r="E27" i="4"/>
  <c r="E27" i="1" s="1"/>
  <c r="F27" i="4"/>
  <c r="F27" i="1" s="1"/>
  <c r="G27" i="4"/>
  <c r="G27" i="1" s="1"/>
  <c r="H27" i="4"/>
  <c r="H27" i="1" s="1"/>
  <c r="I27" i="4"/>
  <c r="I27" i="1" s="1"/>
  <c r="J27" i="4"/>
  <c r="J27" i="1" s="1"/>
  <c r="B28" i="4"/>
  <c r="B28" i="1" s="1"/>
  <c r="C28" i="4"/>
  <c r="C28" i="1" s="1"/>
  <c r="D28" i="4"/>
  <c r="D28" i="1" s="1"/>
  <c r="E28" i="4"/>
  <c r="E28" i="1" s="1"/>
  <c r="F28" i="4"/>
  <c r="F28" i="1" s="1"/>
  <c r="G28" i="4"/>
  <c r="G28" i="1" s="1"/>
  <c r="H28" i="4"/>
  <c r="H28" i="1" s="1"/>
  <c r="I28" i="4"/>
  <c r="I28" i="1" s="1"/>
  <c r="J28" i="4"/>
  <c r="J28" i="1" s="1"/>
  <c r="B29" i="4"/>
  <c r="B29" i="1" s="1"/>
  <c r="C29" i="4"/>
  <c r="C29" i="1" s="1"/>
  <c r="D29" i="4"/>
  <c r="D29" i="1" s="1"/>
  <c r="E29" i="4"/>
  <c r="E29" i="1" s="1"/>
  <c r="F29" i="4"/>
  <c r="F29" i="1" s="1"/>
  <c r="G29" i="4"/>
  <c r="G29" i="1" s="1"/>
  <c r="H29" i="4"/>
  <c r="H29" i="1" s="1"/>
  <c r="I29" i="4"/>
  <c r="I29" i="1" s="1"/>
  <c r="J29" i="4"/>
  <c r="J29" i="1" s="1"/>
  <c r="B30" i="4"/>
  <c r="B30" i="1" s="1"/>
  <c r="C30" i="4"/>
  <c r="C30" i="1" s="1"/>
  <c r="D30" i="4"/>
  <c r="D30" i="1" s="1"/>
  <c r="E30" i="4"/>
  <c r="E30" i="1" s="1"/>
  <c r="F30" i="4"/>
  <c r="F30" i="1" s="1"/>
  <c r="G30" i="4"/>
  <c r="G30" i="1" s="1"/>
  <c r="H30" i="4"/>
  <c r="H30" i="1" s="1"/>
  <c r="I30" i="4"/>
  <c r="I30" i="1" s="1"/>
  <c r="J30" i="4"/>
  <c r="J30" i="1" s="1"/>
  <c r="B31" i="4"/>
  <c r="B31" i="1" s="1"/>
  <c r="C31" i="4"/>
  <c r="C31" i="1" s="1"/>
  <c r="D31" i="4"/>
  <c r="D31" i="1" s="1"/>
  <c r="E31" i="4"/>
  <c r="E31" i="1" s="1"/>
  <c r="F31" i="4"/>
  <c r="F31" i="1" s="1"/>
  <c r="G31" i="4"/>
  <c r="G31" i="1" s="1"/>
  <c r="H31" i="4"/>
  <c r="H31" i="1" s="1"/>
  <c r="I31" i="4"/>
  <c r="I31" i="1" s="1"/>
  <c r="J31" i="4"/>
  <c r="J31" i="1" s="1"/>
  <c r="B32" i="4"/>
  <c r="B32" i="1" s="1"/>
  <c r="C32" i="4"/>
  <c r="C32" i="1" s="1"/>
  <c r="D32" i="4"/>
  <c r="D32" i="1" s="1"/>
  <c r="E32" i="4"/>
  <c r="E32" i="1" s="1"/>
  <c r="F32" i="4"/>
  <c r="F32" i="1" s="1"/>
  <c r="G32" i="4"/>
  <c r="G32" i="1" s="1"/>
  <c r="H32" i="4"/>
  <c r="H32" i="1" s="1"/>
  <c r="I32" i="4"/>
  <c r="I32" i="1" s="1"/>
  <c r="J32" i="4"/>
  <c r="J32" i="1" s="1"/>
  <c r="B33" i="4"/>
  <c r="B33" i="1" s="1"/>
  <c r="C33" i="4"/>
  <c r="C33" i="1" s="1"/>
  <c r="D33" i="4"/>
  <c r="D33" i="1" s="1"/>
  <c r="E33" i="4"/>
  <c r="E33" i="1" s="1"/>
  <c r="F33" i="4"/>
  <c r="F33" i="1" s="1"/>
  <c r="G33" i="4"/>
  <c r="G33" i="1" s="1"/>
  <c r="H33" i="4"/>
  <c r="H33" i="1" s="1"/>
  <c r="I33" i="4"/>
  <c r="I33" i="1" s="1"/>
  <c r="J33" i="4"/>
  <c r="J33" i="1" s="1"/>
  <c r="B34" i="4"/>
  <c r="B34" i="1" s="1"/>
  <c r="C34" i="4"/>
  <c r="C34" i="1" s="1"/>
  <c r="D34" i="4"/>
  <c r="D34" i="1" s="1"/>
  <c r="E34" i="4"/>
  <c r="E34" i="1" s="1"/>
  <c r="F34" i="4"/>
  <c r="F34" i="1" s="1"/>
  <c r="G34" i="4"/>
  <c r="G34" i="1" s="1"/>
  <c r="H34" i="4"/>
  <c r="H34" i="1" s="1"/>
  <c r="I34" i="4"/>
  <c r="I34" i="1" s="1"/>
  <c r="J34" i="4"/>
  <c r="J34" i="1" s="1"/>
  <c r="B35" i="4"/>
  <c r="B35" i="1" s="1"/>
  <c r="C35" i="4"/>
  <c r="C35" i="1" s="1"/>
  <c r="D35" i="4"/>
  <c r="D35" i="1" s="1"/>
  <c r="E35" i="4"/>
  <c r="E35" i="1" s="1"/>
  <c r="F35" i="4"/>
  <c r="F35" i="1" s="1"/>
  <c r="G35" i="4"/>
  <c r="G35" i="1" s="1"/>
  <c r="H35" i="4"/>
  <c r="H35" i="1" s="1"/>
  <c r="I35" i="4"/>
  <c r="I35" i="1" s="1"/>
  <c r="J35" i="4"/>
  <c r="J35" i="1" s="1"/>
  <c r="B36" i="4"/>
  <c r="B36" i="1" s="1"/>
  <c r="C36" i="4"/>
  <c r="C36" i="1" s="1"/>
  <c r="D36" i="4"/>
  <c r="D36" i="1" s="1"/>
  <c r="E36" i="4"/>
  <c r="E36" i="1" s="1"/>
  <c r="F36" i="4"/>
  <c r="F36" i="1" s="1"/>
  <c r="G36" i="4"/>
  <c r="G36" i="1" s="1"/>
  <c r="H36" i="4"/>
  <c r="H36" i="1" s="1"/>
  <c r="I36" i="4"/>
  <c r="I36" i="1" s="1"/>
  <c r="J36" i="4"/>
  <c r="J36" i="1" s="1"/>
  <c r="B37" i="4"/>
  <c r="B37" i="1" s="1"/>
  <c r="C37" i="4"/>
  <c r="C37" i="1" s="1"/>
  <c r="D37" i="4"/>
  <c r="D37" i="1" s="1"/>
  <c r="E37" i="4"/>
  <c r="E37" i="1" s="1"/>
  <c r="F37" i="4"/>
  <c r="F37" i="1" s="1"/>
  <c r="G37" i="4"/>
  <c r="G37" i="1" s="1"/>
  <c r="H37" i="4"/>
  <c r="H37" i="1" s="1"/>
  <c r="I37" i="4"/>
  <c r="I37" i="1" s="1"/>
  <c r="J37" i="4"/>
  <c r="J37" i="1" s="1"/>
  <c r="B38" i="4"/>
  <c r="B38" i="1" s="1"/>
  <c r="C38" i="4"/>
  <c r="C38" i="1" s="1"/>
  <c r="D38" i="4"/>
  <c r="D38" i="1" s="1"/>
  <c r="E38" i="4"/>
  <c r="E38" i="1" s="1"/>
  <c r="F38" i="4"/>
  <c r="F38" i="1" s="1"/>
  <c r="G38" i="4"/>
  <c r="G38" i="1" s="1"/>
  <c r="H38" i="4"/>
  <c r="H38" i="1" s="1"/>
  <c r="I38" i="4"/>
  <c r="I38" i="1" s="1"/>
  <c r="J38" i="4"/>
  <c r="J38" i="1" s="1"/>
  <c r="B39" i="4"/>
  <c r="B39" i="1" s="1"/>
  <c r="C39" i="4"/>
  <c r="C39" i="1" s="1"/>
  <c r="D39" i="4"/>
  <c r="D39" i="1" s="1"/>
  <c r="E39" i="4"/>
  <c r="E39" i="1" s="1"/>
  <c r="F39" i="4"/>
  <c r="F39" i="1" s="1"/>
  <c r="G39" i="4"/>
  <c r="G39" i="1" s="1"/>
  <c r="H39" i="4"/>
  <c r="H39" i="1" s="1"/>
  <c r="I39" i="4"/>
  <c r="I39" i="1" s="1"/>
  <c r="J39" i="4"/>
  <c r="J39" i="1" s="1"/>
  <c r="B40" i="4"/>
  <c r="B40" i="1" s="1"/>
  <c r="C40" i="4"/>
  <c r="C40" i="1" s="1"/>
  <c r="D40" i="4"/>
  <c r="D40" i="1" s="1"/>
  <c r="E40" i="4"/>
  <c r="E40" i="1" s="1"/>
  <c r="F40" i="4"/>
  <c r="F40" i="1" s="1"/>
  <c r="G40" i="4"/>
  <c r="G40" i="1" s="1"/>
  <c r="H40" i="4"/>
  <c r="H40" i="1" s="1"/>
  <c r="I40" i="4"/>
  <c r="I40" i="1" s="1"/>
  <c r="J40" i="4"/>
  <c r="J40" i="1" s="1"/>
  <c r="B41" i="4"/>
  <c r="B41" i="1" s="1"/>
  <c r="C41" i="4"/>
  <c r="C41" i="1" s="1"/>
  <c r="D41" i="4"/>
  <c r="D41" i="1" s="1"/>
  <c r="E41" i="4"/>
  <c r="E41" i="1" s="1"/>
  <c r="F41" i="4"/>
  <c r="F41" i="1" s="1"/>
  <c r="G41" i="4"/>
  <c r="G41" i="1" s="1"/>
  <c r="H41" i="4"/>
  <c r="H41" i="1" s="1"/>
  <c r="I41" i="4"/>
  <c r="I41" i="1" s="1"/>
  <c r="J41" i="4"/>
  <c r="J41" i="1" s="1"/>
  <c r="B42" i="4"/>
  <c r="B42" i="1" s="1"/>
  <c r="C42" i="4"/>
  <c r="C42" i="1" s="1"/>
  <c r="D42" i="4"/>
  <c r="D42" i="1" s="1"/>
  <c r="E42" i="4"/>
  <c r="E42" i="1" s="1"/>
  <c r="F42" i="4"/>
  <c r="F42" i="1" s="1"/>
  <c r="G42" i="4"/>
  <c r="G42" i="1" s="1"/>
  <c r="H42" i="4"/>
  <c r="H42" i="1" s="1"/>
  <c r="I42" i="4"/>
  <c r="I42" i="1" s="1"/>
  <c r="J42" i="4"/>
  <c r="J42" i="1" s="1"/>
  <c r="B43" i="4"/>
  <c r="B43" i="1" s="1"/>
  <c r="C43" i="4"/>
  <c r="C43" i="1" s="1"/>
  <c r="D43" i="4"/>
  <c r="D43" i="1" s="1"/>
  <c r="E43" i="4"/>
  <c r="E43" i="1" s="1"/>
  <c r="F43" i="4"/>
  <c r="F43" i="1" s="1"/>
  <c r="G43" i="4"/>
  <c r="G43" i="1" s="1"/>
  <c r="H43" i="4"/>
  <c r="H43" i="1" s="1"/>
  <c r="I43" i="4"/>
  <c r="I43" i="1" s="1"/>
  <c r="J43" i="4"/>
  <c r="J43" i="1" s="1"/>
  <c r="B44" i="4"/>
  <c r="B44" i="1" s="1"/>
  <c r="C44" i="4"/>
  <c r="C44" i="1" s="1"/>
  <c r="D44" i="4"/>
  <c r="D44" i="1" s="1"/>
  <c r="E44" i="4"/>
  <c r="E44" i="1" s="1"/>
  <c r="F44" i="4"/>
  <c r="F44" i="1" s="1"/>
  <c r="G44" i="4"/>
  <c r="G44" i="1" s="1"/>
  <c r="H44" i="4"/>
  <c r="H44" i="1" s="1"/>
  <c r="I44" i="4"/>
  <c r="I44" i="1" s="1"/>
  <c r="J44" i="4"/>
  <c r="J44" i="1" s="1"/>
  <c r="B45" i="4"/>
  <c r="B45" i="1" s="1"/>
  <c r="C45" i="4"/>
  <c r="C45" i="1" s="1"/>
  <c r="D45" i="4"/>
  <c r="D45" i="1" s="1"/>
  <c r="E45" i="4"/>
  <c r="E45" i="1" s="1"/>
  <c r="F45" i="4"/>
  <c r="F45" i="1" s="1"/>
  <c r="G45" i="4"/>
  <c r="G45" i="1" s="1"/>
  <c r="H45" i="4"/>
  <c r="H45" i="1" s="1"/>
  <c r="I45" i="4"/>
  <c r="I45" i="1" s="1"/>
  <c r="J45" i="4"/>
  <c r="J45" i="1" s="1"/>
  <c r="B46" i="4"/>
  <c r="B46" i="1" s="1"/>
  <c r="C46" i="4"/>
  <c r="C46" i="1" s="1"/>
  <c r="D46" i="4"/>
  <c r="D46" i="1" s="1"/>
  <c r="E46" i="4"/>
  <c r="E46" i="1" s="1"/>
  <c r="F46" i="4"/>
  <c r="F46" i="1" s="1"/>
  <c r="G46" i="4"/>
  <c r="G46" i="1" s="1"/>
  <c r="H46" i="4"/>
  <c r="H46" i="1" s="1"/>
  <c r="I46" i="4"/>
  <c r="I46" i="1" s="1"/>
  <c r="J46" i="4"/>
  <c r="J46" i="1" s="1"/>
  <c r="B47" i="4"/>
  <c r="B47" i="1" s="1"/>
  <c r="C47" i="4"/>
  <c r="C47" i="1" s="1"/>
  <c r="D47" i="4"/>
  <c r="D47" i="1" s="1"/>
  <c r="E47" i="4"/>
  <c r="E47" i="1" s="1"/>
  <c r="F47" i="4"/>
  <c r="F47" i="1" s="1"/>
  <c r="G47" i="4"/>
  <c r="G47" i="1" s="1"/>
  <c r="H47" i="4"/>
  <c r="H47" i="1" s="1"/>
  <c r="I47" i="4"/>
  <c r="I47" i="1" s="1"/>
  <c r="J47" i="4"/>
  <c r="J47" i="1" s="1"/>
  <c r="B48" i="4"/>
  <c r="B48" i="1" s="1"/>
  <c r="C48" i="4"/>
  <c r="C48" i="1" s="1"/>
  <c r="D48" i="4"/>
  <c r="D48" i="1" s="1"/>
  <c r="E48" i="4"/>
  <c r="E48" i="1" s="1"/>
  <c r="F48" i="4"/>
  <c r="F48" i="1" s="1"/>
  <c r="G48" i="4"/>
  <c r="G48" i="1" s="1"/>
  <c r="H48" i="4"/>
  <c r="H48" i="1" s="1"/>
  <c r="I48" i="4"/>
  <c r="I48" i="1" s="1"/>
  <c r="J48" i="4"/>
  <c r="J48" i="1" s="1"/>
  <c r="B49" i="4"/>
  <c r="B49" i="1" s="1"/>
  <c r="C49" i="4"/>
  <c r="C49" i="1" s="1"/>
  <c r="D49" i="4"/>
  <c r="D49" i="1" s="1"/>
  <c r="E49" i="4"/>
  <c r="E49" i="1" s="1"/>
  <c r="F49" i="4"/>
  <c r="F49" i="1" s="1"/>
  <c r="G49" i="4"/>
  <c r="G49" i="1" s="1"/>
  <c r="H49" i="4"/>
  <c r="H49" i="1" s="1"/>
  <c r="I49" i="4"/>
  <c r="I49" i="1" s="1"/>
  <c r="J49" i="4"/>
  <c r="J49" i="1" s="1"/>
  <c r="B50" i="4"/>
  <c r="B50" i="1" s="1"/>
  <c r="C50" i="4"/>
  <c r="C50" i="1" s="1"/>
  <c r="D50" i="4"/>
  <c r="D50" i="1" s="1"/>
  <c r="E50" i="4"/>
  <c r="E50" i="1" s="1"/>
  <c r="F50" i="4"/>
  <c r="F50" i="1" s="1"/>
  <c r="G50" i="4"/>
  <c r="G50" i="1" s="1"/>
  <c r="H50" i="4"/>
  <c r="H50" i="1" s="1"/>
  <c r="I50" i="4"/>
  <c r="I50" i="1" s="1"/>
  <c r="J50" i="4"/>
  <c r="J50" i="1" s="1"/>
  <c r="B51" i="4"/>
  <c r="B51" i="1" s="1"/>
  <c r="C51" i="4"/>
  <c r="C51" i="1" s="1"/>
  <c r="D51" i="4"/>
  <c r="D51" i="1" s="1"/>
  <c r="E51" i="4"/>
  <c r="E51" i="1" s="1"/>
  <c r="F51" i="4"/>
  <c r="F51" i="1" s="1"/>
  <c r="G51" i="4"/>
  <c r="G51" i="1" s="1"/>
  <c r="H51" i="4"/>
  <c r="H51" i="1" s="1"/>
  <c r="I51" i="4"/>
  <c r="I51" i="1" s="1"/>
  <c r="J51" i="4"/>
  <c r="J51" i="1" s="1"/>
  <c r="B52" i="4"/>
  <c r="B52" i="1" s="1"/>
  <c r="C52" i="4"/>
  <c r="C52" i="1" s="1"/>
  <c r="D52" i="4"/>
  <c r="D52" i="1" s="1"/>
  <c r="E52" i="4"/>
  <c r="E52" i="1" s="1"/>
  <c r="F52" i="4"/>
  <c r="F52" i="1" s="1"/>
  <c r="G52" i="4"/>
  <c r="G52" i="1" s="1"/>
  <c r="H52" i="4"/>
  <c r="H52" i="1" s="1"/>
  <c r="I52" i="4"/>
  <c r="I52" i="1" s="1"/>
  <c r="J52" i="4"/>
  <c r="J52" i="1" s="1"/>
  <c r="B53" i="4"/>
  <c r="B53" i="1" s="1"/>
  <c r="C53" i="4"/>
  <c r="C53" i="1" s="1"/>
  <c r="D53" i="4"/>
  <c r="D53" i="1" s="1"/>
  <c r="E53" i="4"/>
  <c r="E53" i="1" s="1"/>
  <c r="F53" i="4"/>
  <c r="F53" i="1" s="1"/>
  <c r="G53" i="4"/>
  <c r="G53" i="1" s="1"/>
  <c r="H53" i="4"/>
  <c r="H53" i="1" s="1"/>
  <c r="I53" i="4"/>
  <c r="I53" i="1" s="1"/>
  <c r="J53" i="4"/>
  <c r="J53" i="1" s="1"/>
  <c r="B54" i="4"/>
  <c r="B54" i="1" s="1"/>
  <c r="C54" i="4"/>
  <c r="C54" i="1" s="1"/>
  <c r="D54" i="4"/>
  <c r="D54" i="1" s="1"/>
  <c r="E54" i="4"/>
  <c r="E54" i="1" s="1"/>
  <c r="F54" i="4"/>
  <c r="F54" i="1" s="1"/>
  <c r="G54" i="4"/>
  <c r="G54" i="1" s="1"/>
  <c r="H54" i="4"/>
  <c r="H54" i="1" s="1"/>
  <c r="I54" i="4"/>
  <c r="I54" i="1" s="1"/>
  <c r="J54" i="4"/>
  <c r="J54" i="1" s="1"/>
  <c r="B55" i="4"/>
  <c r="B55" i="1" s="1"/>
  <c r="C55" i="4"/>
  <c r="C55" i="1" s="1"/>
  <c r="D55" i="4"/>
  <c r="D55" i="1" s="1"/>
  <c r="E55" i="4"/>
  <c r="E55" i="1" s="1"/>
  <c r="F55" i="4"/>
  <c r="F55" i="1" s="1"/>
  <c r="G55" i="4"/>
  <c r="G55" i="1" s="1"/>
  <c r="H55" i="4"/>
  <c r="H55" i="1" s="1"/>
  <c r="I55" i="4"/>
  <c r="I55" i="1" s="1"/>
  <c r="J55" i="4"/>
  <c r="J55" i="1" s="1"/>
  <c r="B56" i="4"/>
  <c r="B56" i="1" s="1"/>
  <c r="C56" i="4"/>
  <c r="C56" i="1" s="1"/>
  <c r="D56" i="4"/>
  <c r="D56" i="1" s="1"/>
  <c r="E56" i="4"/>
  <c r="E56" i="1" s="1"/>
  <c r="F56" i="4"/>
  <c r="F56" i="1" s="1"/>
  <c r="G56" i="4"/>
  <c r="G56" i="1" s="1"/>
  <c r="H56" i="4"/>
  <c r="H56" i="1" s="1"/>
  <c r="I56" i="4"/>
  <c r="I56" i="1" s="1"/>
  <c r="J56" i="4"/>
  <c r="J56" i="1" s="1"/>
  <c r="B57" i="4"/>
  <c r="B57" i="1" s="1"/>
  <c r="C57" i="4"/>
  <c r="C57" i="1" s="1"/>
  <c r="D57" i="4"/>
  <c r="D57" i="1" s="1"/>
  <c r="E57" i="4"/>
  <c r="E57" i="1" s="1"/>
  <c r="F57" i="4"/>
  <c r="F57" i="1" s="1"/>
  <c r="G57" i="4"/>
  <c r="G57" i="1" s="1"/>
  <c r="H57" i="4"/>
  <c r="H57" i="1" s="1"/>
  <c r="I57" i="4"/>
  <c r="I57" i="1" s="1"/>
  <c r="J57" i="4"/>
  <c r="J57" i="1" s="1"/>
  <c r="B58" i="4"/>
  <c r="B58" i="1" s="1"/>
  <c r="C58" i="4"/>
  <c r="C58" i="1" s="1"/>
  <c r="D58" i="4"/>
  <c r="D58" i="1" s="1"/>
  <c r="E58" i="4"/>
  <c r="E58" i="1" s="1"/>
  <c r="F58" i="4"/>
  <c r="F58" i="1" s="1"/>
  <c r="G58" i="4"/>
  <c r="G58" i="1" s="1"/>
  <c r="H58" i="4"/>
  <c r="H58" i="1" s="1"/>
  <c r="I58" i="4"/>
  <c r="I58" i="1" s="1"/>
  <c r="J58" i="4"/>
  <c r="J58" i="1" s="1"/>
  <c r="B59" i="4"/>
  <c r="B59" i="1" s="1"/>
  <c r="C59" i="4"/>
  <c r="C59" i="1" s="1"/>
  <c r="D59" i="4"/>
  <c r="D59" i="1" s="1"/>
  <c r="E59" i="4"/>
  <c r="E59" i="1" s="1"/>
  <c r="F59" i="4"/>
  <c r="F59" i="1" s="1"/>
  <c r="G59" i="4"/>
  <c r="G59" i="1" s="1"/>
  <c r="H59" i="4"/>
  <c r="H59" i="1" s="1"/>
  <c r="I59" i="4"/>
  <c r="I59" i="1" s="1"/>
  <c r="J59" i="4"/>
  <c r="J59" i="1" s="1"/>
  <c r="B60" i="4"/>
  <c r="B60" i="1" s="1"/>
  <c r="C60" i="4"/>
  <c r="C60" i="1" s="1"/>
  <c r="D60" i="4"/>
  <c r="D60" i="1" s="1"/>
  <c r="E60" i="4"/>
  <c r="E60" i="1" s="1"/>
  <c r="F60" i="4"/>
  <c r="F60" i="1" s="1"/>
  <c r="G60" i="4"/>
  <c r="G60" i="1" s="1"/>
  <c r="H60" i="4"/>
  <c r="H60" i="1" s="1"/>
  <c r="I60" i="4"/>
  <c r="I60" i="1" s="1"/>
  <c r="J60" i="4"/>
  <c r="J60" i="1" s="1"/>
  <c r="C2" i="4"/>
  <c r="C2" i="1" s="1"/>
  <c r="D2" i="4"/>
  <c r="D2" i="1" s="1"/>
  <c r="E2" i="4"/>
  <c r="E2" i="1" s="1"/>
  <c r="F2" i="4"/>
  <c r="F2" i="1" s="1"/>
  <c r="G2" i="4"/>
  <c r="G2" i="1" s="1"/>
  <c r="H2" i="4"/>
  <c r="H2" i="1" s="1"/>
  <c r="L9" i="2" s="1"/>
  <c r="I2" i="4"/>
  <c r="I2" i="1" s="1"/>
  <c r="M9" i="2" s="1"/>
  <c r="J2" i="4"/>
  <c r="J2" i="1" s="1"/>
  <c r="B2" i="4"/>
  <c r="B2" i="1" s="1"/>
  <c r="K58" i="1" l="1"/>
  <c r="K54" i="1"/>
  <c r="K50" i="1"/>
  <c r="K46" i="1"/>
  <c r="K42" i="1"/>
  <c r="K38" i="1"/>
  <c r="K34" i="1"/>
  <c r="K30" i="1"/>
  <c r="K26" i="1"/>
  <c r="K22" i="1"/>
  <c r="K18" i="1"/>
  <c r="K14" i="1"/>
  <c r="K10" i="1"/>
  <c r="K6" i="1"/>
  <c r="K2" i="1"/>
  <c r="O9" i="2" s="1"/>
  <c r="O10" i="2"/>
  <c r="K12" i="2"/>
  <c r="J11" i="2"/>
  <c r="J12" i="2"/>
  <c r="I11" i="2"/>
  <c r="H10" i="2"/>
  <c r="F10" i="2"/>
  <c r="F11" i="2"/>
  <c r="G10" i="2"/>
  <c r="N9" i="2"/>
  <c r="N10" i="2"/>
  <c r="L12" i="2"/>
  <c r="H11" i="2"/>
  <c r="K9" i="2"/>
  <c r="M10" i="2"/>
  <c r="O11" i="2"/>
  <c r="G11" i="2"/>
  <c r="I12" i="2"/>
  <c r="J9" i="2"/>
  <c r="L10" i="2"/>
  <c r="N11" i="2"/>
  <c r="F12" i="2"/>
  <c r="H12" i="2"/>
  <c r="I9" i="2"/>
  <c r="K10" i="2"/>
  <c r="M11" i="2"/>
  <c r="O12" i="2"/>
  <c r="G12" i="2"/>
  <c r="F9" i="2"/>
  <c r="H9" i="2"/>
  <c r="J10" i="2"/>
  <c r="L11" i="2"/>
  <c r="N12" i="2"/>
  <c r="G9" i="2"/>
  <c r="I10" i="2"/>
  <c r="K11" i="2"/>
  <c r="M12" i="2"/>
  <c r="B12" i="2"/>
  <c r="C4" i="2" l="1"/>
  <c r="C12" i="2"/>
  <c r="C5" i="2"/>
  <c r="C6" i="2"/>
  <c r="C7" i="2"/>
  <c r="C8" i="2"/>
  <c r="C10" i="2"/>
  <c r="C3" i="2"/>
  <c r="C9" i="2"/>
  <c r="C2" i="2"/>
  <c r="C11" i="2"/>
  <c r="F2" i="2" l="1" a="1"/>
  <c r="F2" i="2" s="1"/>
  <c r="F3" i="2" a="1"/>
  <c r="F3" i="2" s="1"/>
  <c r="F4" i="2" a="1"/>
  <c r="F4" i="2" s="1"/>
  <c r="F1" i="2" a="1"/>
  <c r="F1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<sst xmlns="http://schemas.openxmlformats.org/spreadsheetml/2006/main" count="71" uniqueCount="30">
  <si>
    <t>Date</t>
  </si>
  <si>
    <t>USDEUR Return</t>
  </si>
  <si>
    <t>Asset Name</t>
  </si>
  <si>
    <t>Portfolio Weights</t>
  </si>
  <si>
    <t>Portfolio Return YTD</t>
  </si>
  <si>
    <t>Portfolio Return 1Y</t>
  </si>
  <si>
    <t>Protfolio Return 3Y</t>
  </si>
  <si>
    <t>Portfolio Return 1M</t>
  </si>
  <si>
    <t>APPL</t>
  </si>
  <si>
    <t>TSLA</t>
  </si>
  <si>
    <t>AMZN</t>
  </si>
  <si>
    <t>NFLX</t>
  </si>
  <si>
    <t>FORD</t>
  </si>
  <si>
    <t>LMT</t>
  </si>
  <si>
    <t>DIS</t>
  </si>
  <si>
    <t>KO</t>
  </si>
  <si>
    <t>VZ</t>
  </si>
  <si>
    <t>BMW.DE (EUR)</t>
  </si>
  <si>
    <t>USD/EUR</t>
  </si>
  <si>
    <t>BMW USD Return</t>
  </si>
  <si>
    <r>
      <t xml:space="preserve">* </t>
    </r>
    <r>
      <rPr>
        <b/>
        <sz val="11"/>
        <color theme="1"/>
        <rFont val="Calibri"/>
        <family val="2"/>
        <scheme val="minor"/>
      </rPr>
      <t xml:space="preserve">Source: </t>
    </r>
    <r>
      <rPr>
        <sz val="11"/>
        <color theme="1"/>
        <rFont val="Calibri"/>
        <family val="2"/>
        <scheme val="minor"/>
      </rPr>
      <t>Yahoo Finance</t>
    </r>
  </si>
  <si>
    <r>
      <t xml:space="preserve">** The </t>
    </r>
    <r>
      <rPr>
        <b/>
        <sz val="11"/>
        <color theme="1"/>
        <rFont val="Calibri"/>
        <family val="2"/>
        <scheme val="minor"/>
      </rPr>
      <t>adjusted close prices</t>
    </r>
    <r>
      <rPr>
        <sz val="11"/>
        <color theme="1"/>
        <rFont val="Calibri"/>
        <family val="2"/>
        <scheme val="minor"/>
      </rPr>
      <t xml:space="preserve"> were used. Adjusted close price adjusted for splits and dividend and/or capital gain distributions.</t>
    </r>
  </si>
  <si>
    <t>BMW.DE (USD Return)</t>
  </si>
  <si>
    <t>Total</t>
  </si>
  <si>
    <t>Random Numbers</t>
  </si>
  <si>
    <t>Return Period</t>
  </si>
  <si>
    <t>YTD</t>
  </si>
  <si>
    <t>1Y</t>
  </si>
  <si>
    <t>3Y</t>
  </si>
  <si>
    <t>1M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</si>
</sst>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1" formatCode="_-* #,##0.0000_-;\-* #,##0.0000_-;_-* &quot;-&quot;??_-;_-@_-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14" fontId="0" fillId="0" borderId="0" xfId="0" applyNumberFormat="1"/>
    <xf numFmtId="43" fontId="0" fillId="0" borderId="0" xfId="1" applyFont="1"/>
    <xf numFmtId="0" fontId="3" fillId="2" borderId="1" xfId="0" applyFont="1" applyFill="1" applyBorder="1"/>
    <xf numFmtId="10" fontId="0" fillId="0" borderId="0" xfId="2" applyNumberFormat="1" applyFont="1"/>
    <xf numFmtId="10" fontId="4" fillId="0" borderId="0" xfId="3" applyNumberFormat="1"/>
    <xf numFmtId="0" fontId="4" fillId="4" borderId="0" xfId="3" applyFill="1"/>
    <xf numFmtId="10" fontId="5" fillId="0" borderId="0" xfId="2" applyNumberFormat="1" applyFont="1"/>
    <xf numFmtId="171" fontId="0" fillId="0" borderId="0" xfId="1" applyNumberFormat="1" applyFont="1"/>
    <xf numFmtId="0" fontId="5" fillId="0" borderId="0" xfId="0" applyFont="1"/>
    <xf numFmtId="171" fontId="5" fillId="0" borderId="0" xfId="1" applyNumberFormat="1" applyFont="1"/>
    <xf numFmtId="10" fontId="0" fillId="3" borderId="2" xfId="2" applyNumberFormat="1" applyFont="1" applyFill="1" applyBorder="1"/>
    <xf numFmtId="10" fontId="0" fillId="0" borderId="3" xfId="2" applyNumberFormat="1" applyFont="1" applyFill="1" applyBorder="1"/>
    <xf numFmtId="10" fontId="0" fillId="0" borderId="4" xfId="2" applyNumberFormat="1" applyFont="1" applyBorder="1"/>
    <xf numFmtId="0" fontId="0" fillId="0" borderId="6" xfId="0" applyFill="1" applyBorder="1"/>
    <xf numFmtId="10" fontId="0" fillId="0" borderId="7" xfId="2" applyNumberFormat="1" applyFont="1" applyBorder="1"/>
    <xf numFmtId="10" fontId="0" fillId="0" borderId="8" xfId="2" applyNumberFormat="1" applyFont="1" applyBorder="1"/>
    <xf numFmtId="10" fontId="0" fillId="0" borderId="6" xfId="2" applyNumberFormat="1" applyFont="1" applyBorder="1"/>
    <xf numFmtId="43" fontId="0" fillId="0" borderId="0" xfId="1" applyNumberFormat="1" applyFo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</cellXfs>
  <cellStyles count="4">
    <cellStyle name="Comma" xfId="1" builtinId="3"/>
    <cellStyle name="Explanatory Text" xfId="3" builtinId="53"/>
    <cellStyle name="Normal" xfId="0" builtinId="0"/>
    <cellStyle name="Percent" xfId="2" builtinId="5"/>
  </cellStyles>
  <dxfs count="51">
    <dxf>
      <font>
        <b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</font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35" formatCode="_-* #,##0.00_-;\-* #,##0.00_-;_-* &quot;-&quot;??_-;_-@_-"/>
    </dxf>
    <dxf>
      <numFmt numFmtId="19" formatCode="dd/mm/yyyy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4" formatCode="0.00%"/>
      <fill>
        <patternFill patternType="none">
          <fgColor theme="4"/>
          <bgColor auto="1"/>
        </patternFill>
      </fill>
      <border diagonalUp="0" diagonalDown="0">
        <left/>
        <right style="thin">
          <color indexed="64"/>
        </right>
        <top style="thin">
          <color theme="4" tint="0.39997558519241921"/>
        </top>
        <bottom style="thin">
          <color theme="4" tint="0.39997558519241921"/>
        </bottom>
        <vertical/>
      </border>
    </dxf>
    <dxf>
      <border>
        <bottom style="thin">
          <color indexed="64"/>
        </bottom>
      </border>
    </dxf>
    <dxf>
      <numFmt numFmtId="35" formatCode="_-* #,##0.00_-;\-* #,##0.00_-;_-* &quot;-&quot;??_-;_-@_-"/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bgColor auto="1"/>
        </patternFill>
      </fill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  <dxf>
      <numFmt numFmtId="14" formatCode="0.00%"/>
    </dxf>
    <dxf>
      <numFmt numFmtId="171" formatCode="_-* #,##0.0000_-;\-* #,##0.0000_-;_-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9E43B4-7CF6-48FB-980F-300F2115AD05}" name="Table1" displayName="Table1" ref="A1:L61" totalsRowShown="0" dataDxfId="13" dataCellStyle="Comma">
  <autoFilter ref="A1:L61" xr:uid="{049E43B4-7CF6-48FB-980F-300F2115AD05}"/>
  <sortState xmlns:xlrd2="http://schemas.microsoft.com/office/spreadsheetml/2017/richdata2" ref="A2:L61">
    <sortCondition descending="1" ref="A1:A61"/>
  </sortState>
  <tableColumns count="12">
    <tableColumn id="1" xr3:uid="{8A94DDAD-A791-43A9-AF96-2603C1E65BAA}" name="Date" dataDxfId="12"/>
    <tableColumn id="2" xr3:uid="{58688031-3512-430B-A15D-2CBB56145558}" name="APPL" dataDxfId="11" dataCellStyle="Comma"/>
    <tableColumn id="3" xr3:uid="{D49A46D6-EF94-4D1E-ACF2-946ED4218C79}" name="TSLA" dataDxfId="10" dataCellStyle="Comma"/>
    <tableColumn id="4" xr3:uid="{32074BA3-9409-40D8-B3E4-E4EA1D0BB24B}" name="AMZN" dataDxfId="9" dataCellStyle="Comma"/>
    <tableColumn id="5" xr3:uid="{8B93149F-061C-4F3A-A39B-FA30080A7C11}" name="NFLX" dataDxfId="8" dataCellStyle="Comma"/>
    <tableColumn id="6" xr3:uid="{5C230282-90EF-4514-A311-B09E536BBC66}" name="FORD" dataDxfId="7" dataCellStyle="Comma"/>
    <tableColumn id="7" xr3:uid="{8C3009D8-4277-4A91-A130-D65059F141F3}" name="LMT" dataDxfId="6" dataCellStyle="Comma"/>
    <tableColumn id="8" xr3:uid="{C15AC919-998F-4426-967E-B5049A301131}" name="DIS" dataDxfId="5" dataCellStyle="Comma"/>
    <tableColumn id="9" xr3:uid="{E69D7D0B-851B-4395-9EE3-76C183CD6335}" name="KO" dataDxfId="4" dataCellStyle="Comma"/>
    <tableColumn id="10" xr3:uid="{37003C1E-CA44-40B8-8758-FA7631B75CF6}" name="VZ" dataDxfId="3" dataCellStyle="Comma"/>
    <tableColumn id="11" xr3:uid="{77D5EA4B-88FE-4AD3-9E70-C9E1A4201986}" name="BMW.DE (EUR)" dataDxfId="2" dataCellStyle="Comma"/>
    <tableColumn id="12" xr3:uid="{EA32FBCE-89B4-4E26-BA79-B619E05C0F97}" name="USD/EUR" dataDxfId="1" dataCellStyle="Comm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A5A0667E-4E2D-4B59-A2F3-6F1E751F261A}" name="Table28" displayName="Table28" ref="A1:K60" totalsRowShown="0">
  <autoFilter ref="A1:K60" xr:uid="{93BDB8C2-6532-4FF9-8D62-8DA25B92F9A8}"/>
  <sortState xmlns:xlrd2="http://schemas.microsoft.com/office/spreadsheetml/2017/richdata2" ref="A2:K60">
    <sortCondition descending="1" ref="A1:A60"/>
  </sortState>
  <tableColumns count="11">
    <tableColumn id="1" xr3:uid="{D8ED19DD-A073-412B-8DB1-AE511C2CD516}" name="Date" dataDxfId="34"/>
    <tableColumn id="2" xr3:uid="{05516960-7EBE-471C-936E-052F98985F8A}" name="APPL" dataDxfId="33" dataCellStyle="Percent">
      <calculatedColumnFormula>Table1[[#This Row],[APPL]]/'Stock Prices'!B3-1</calculatedColumnFormula>
    </tableColumn>
    <tableColumn id="3" xr3:uid="{5984E368-6B40-4E39-872D-9B1DBBB04B73}" name="TSLA" dataDxfId="32" dataCellStyle="Percent">
      <calculatedColumnFormula>Table1[[#This Row],[TSLA]]/'Stock Prices'!C3-1</calculatedColumnFormula>
    </tableColumn>
    <tableColumn id="4" xr3:uid="{D09BCC50-CDA4-4E44-9B90-3613175EB981}" name="AMZN" dataDxfId="31" dataCellStyle="Percent">
      <calculatedColumnFormula>Table1[[#This Row],[AMZN]]/'Stock Prices'!D3-1</calculatedColumnFormula>
    </tableColumn>
    <tableColumn id="5" xr3:uid="{AA067E14-3343-4823-902C-B51BB7B257F6}" name="NFLX" dataDxfId="30" dataCellStyle="Percent">
      <calculatedColumnFormula>Table1[[#This Row],[NFLX]]/'Stock Prices'!E3-1</calculatedColumnFormula>
    </tableColumn>
    <tableColumn id="6" xr3:uid="{934E3354-E70A-4B70-8DD2-AC662AB51689}" name="FORD" dataDxfId="29" dataCellStyle="Percent">
      <calculatedColumnFormula>Table1[[#This Row],[FORD]]/'Stock Prices'!F3-1</calculatedColumnFormula>
    </tableColumn>
    <tableColumn id="7" xr3:uid="{AB443C71-FB18-42BC-BD25-697DDCC9B4EB}" name="LMT" dataDxfId="28" dataCellStyle="Percent">
      <calculatedColumnFormula>Table1[[#This Row],[LMT]]/'Stock Prices'!G3-1</calculatedColumnFormula>
    </tableColumn>
    <tableColumn id="8" xr3:uid="{86ED6530-F51A-447C-B46E-896BFBC8BF5A}" name="DIS" dataDxfId="27" dataCellStyle="Percent">
      <calculatedColumnFormula>Table1[[#This Row],[DIS]]/'Stock Prices'!H3-1</calculatedColumnFormula>
    </tableColumn>
    <tableColumn id="9" xr3:uid="{81E686FB-2C7A-41E5-87F3-A9AF210264CD}" name="KO" dataDxfId="26" dataCellStyle="Percent">
      <calculatedColumnFormula>Table1[[#This Row],[KO]]/'Stock Prices'!I3-1</calculatedColumnFormula>
    </tableColumn>
    <tableColumn id="10" xr3:uid="{0EBEE860-1186-4D1D-BC19-F205EDC2166B}" name="VZ" dataDxfId="25" dataCellStyle="Percent">
      <calculatedColumnFormula>Table1[[#This Row],[VZ]]/'Stock Prices'!J3-1</calculatedColumnFormula>
    </tableColumn>
    <tableColumn id="13" xr3:uid="{02A2E3E9-6889-44D0-A755-6E5F8054D114}" name="BMW USD Return" dataDxfId="0" dataCellStyle="Percent">
      <calculatedColumnFormula>(1+L2)/(1+M2)-1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3BDB8C2-6532-4FF9-8D62-8DA25B92F9A8}" name="Table2" displayName="Table2" ref="A1:K60" totalsRowShown="0">
  <autoFilter ref="A1:K60" xr:uid="{93BDB8C2-6532-4FF9-8D62-8DA25B92F9A8}"/>
  <sortState xmlns:xlrd2="http://schemas.microsoft.com/office/spreadsheetml/2017/richdata2" ref="A2:K60">
    <sortCondition descending="1" ref="A1:A60"/>
  </sortState>
  <tableColumns count="11">
    <tableColumn id="1" xr3:uid="{034110A9-9EC0-400A-8E3A-FEF7C781FA77}" name="Date" dataDxfId="24"/>
    <tableColumn id="2" xr3:uid="{0726AF5D-CD57-412A-A51A-DD4B3CDA0160}" name="APPL" dataDxfId="23" dataCellStyle="Comma">
      <calculatedColumnFormula>Table28[[#This Row],[APPL]]+1</calculatedColumnFormula>
    </tableColumn>
    <tableColumn id="3" xr3:uid="{A0C3994B-B059-4250-B50B-C8A2A071695A}" name="TSLA" dataDxfId="22" dataCellStyle="Comma">
      <calculatedColumnFormula>Table28[[#This Row],[TSLA]]+1</calculatedColumnFormula>
    </tableColumn>
    <tableColumn id="4" xr3:uid="{C5AA755A-A991-4520-B09B-4792C871A3D2}" name="AMZN" dataDxfId="21" dataCellStyle="Comma">
      <calculatedColumnFormula>Table28[[#This Row],[AMZN]]+1</calculatedColumnFormula>
    </tableColumn>
    <tableColumn id="5" xr3:uid="{38F7C080-12A3-4445-BAAC-161003E1CE24}" name="NFLX" dataDxfId="20" dataCellStyle="Comma">
      <calculatedColumnFormula>Table28[[#This Row],[NFLX]]+1</calculatedColumnFormula>
    </tableColumn>
    <tableColumn id="6" xr3:uid="{6881AC52-72A9-430B-831C-2696246573E0}" name="FORD" dataDxfId="19" dataCellStyle="Comma">
      <calculatedColumnFormula>Table28[[#This Row],[FORD]]+1</calculatedColumnFormula>
    </tableColumn>
    <tableColumn id="7" xr3:uid="{C08E5599-5FB9-40B6-8FB2-2292ABFA5E1E}" name="LMT" dataDxfId="18" dataCellStyle="Comma">
      <calculatedColumnFormula>Table28[[#This Row],[LMT]]+1</calculatedColumnFormula>
    </tableColumn>
    <tableColumn id="8" xr3:uid="{3FD2172A-A912-490B-94CE-8B2D12E635D5}" name="DIS" dataDxfId="17" dataCellStyle="Comma">
      <calculatedColumnFormula>Table28[[#This Row],[DIS]]+1</calculatedColumnFormula>
    </tableColumn>
    <tableColumn id="9" xr3:uid="{CC204D12-1751-42B4-BD58-AAE019E8BE6D}" name="KO" dataDxfId="16" dataCellStyle="Comma">
      <calculatedColumnFormula>Table28[[#This Row],[KO]]+1</calculatedColumnFormula>
    </tableColumn>
    <tableColumn id="10" xr3:uid="{60C6AA57-C4A9-4AA5-A2D4-3350FE7F79BB}" name="VZ" dataDxfId="15" dataCellStyle="Comma">
      <calculatedColumnFormula>Table28[[#This Row],[VZ]]+1</calculatedColumnFormula>
    </tableColumn>
    <tableColumn id="13" xr3:uid="{487F8816-F831-47BF-98C8-1255918A3846}" name="BMW USD Return" dataDxfId="14" dataCellStyle="Comma">
      <calculatedColumnFormula>Table28[[#This Row],[BMW USD Return]]+1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E3E1FFD7-064F-4170-834B-55A4FE248C50}" name="Table5" displayName="Table5" ref="A1:C12" totalsRowShown="0">
  <autoFilter ref="A1:C12" xr:uid="{E3E1FFD7-064F-4170-834B-55A4FE248C50}"/>
  <tableColumns count="3">
    <tableColumn id="1" xr3:uid="{811C9D49-737A-4F3B-AB2B-A84307C882AD}" name="Asset Name"/>
    <tableColumn id="2" xr3:uid="{BBF26D2B-ED9F-4A23-9FD7-28FA6CA506A8}" name="Random Numbers" dataDxfId="50" dataCellStyle="Comma">
      <calculatedColumnFormula>RAND()</calculatedColumnFormula>
    </tableColumn>
    <tableColumn id="3" xr3:uid="{CFF82223-B9A7-4BCD-9114-7CA16045EBFB}" name="Portfolio Weights" dataDxfId="49" dataCellStyle="Percent">
      <calculatedColumnFormula>Table5[[#This Row],[Random Numbers]]/$B$12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A624EBB-A547-4FEF-8BB4-E2A712A6C82C}" name="Table6" displayName="Table6" ref="E8:O12" totalsRowShown="0" headerRowDxfId="48" dataDxfId="47" headerRowBorderDxfId="36">
  <autoFilter ref="E8:O12" xr:uid="{FA624EBB-A547-4FEF-8BB4-E2A712A6C82C}"/>
  <tableColumns count="11">
    <tableColumn id="1" xr3:uid="{5E1FF0B5-BE8E-4F96-824E-B4DEB0C26058}" name="Return Period" dataDxfId="35" dataCellStyle="Percent"/>
    <tableColumn id="2" xr3:uid="{C8F88219-5D6D-40B5-8327-6CF0FC413999}" name="APPL" dataDxfId="37" dataCellStyle="Percent">
      <calculatedColumnFormula>'Returns+1'!B2-1</calculatedColumnFormula>
    </tableColumn>
    <tableColumn id="3" xr3:uid="{DDB770E4-0CF4-4B23-9095-3BDCE9257BB0}" name="TSLA" dataDxfId="46" dataCellStyle="Percent"/>
    <tableColumn id="4" xr3:uid="{80FB8192-2AD8-489D-A5F3-31CA701624C3}" name="AMZN" dataDxfId="45" dataCellStyle="Percent"/>
    <tableColumn id="5" xr3:uid="{72EFC4BC-B6B5-4050-A398-DF3326A99645}" name="NFLX" dataDxfId="44" dataCellStyle="Percent"/>
    <tableColumn id="6" xr3:uid="{15B4F752-CB85-407D-A54D-CDFAF503C938}" name="FORD" dataDxfId="43" dataCellStyle="Percent"/>
    <tableColumn id="7" xr3:uid="{C4525AB0-D602-4C30-803D-BBC35007A530}" name="LMT" dataDxfId="42" dataCellStyle="Percent"/>
    <tableColumn id="8" xr3:uid="{83D535B6-703C-4771-8183-14A689BF4634}" name="DIS" dataDxfId="41" dataCellStyle="Percent"/>
    <tableColumn id="9" xr3:uid="{FB2E2363-C69B-44C2-8B49-5CBBDCCC4F04}" name="KO" dataDxfId="40" dataCellStyle="Percent"/>
    <tableColumn id="10" xr3:uid="{2B950493-DA88-4F9C-A36B-2C16844C971D}" name="VZ" dataDxfId="39" dataCellStyle="Percent"/>
    <tableColumn id="11" xr3:uid="{CADAA3DD-0261-47CF-82BD-B4A461388425}" name="BMW.DE (USD Return)" dataDxfId="38" dataCellStyle="Perce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E69D4-0420-455B-AD72-AAE180DC2FC8}">
  <dimension ref="A1:L65"/>
  <sheetViews>
    <sheetView tabSelected="1" topLeftCell="A37" workbookViewId="0">
      <selection activeCell="M1" sqref="M1"/>
    </sheetView>
  </sheetViews>
  <sheetFormatPr defaultRowHeight="14.4" x14ac:dyDescent="0.3"/>
  <cols>
    <col min="1" max="1" width="12" customWidth="1"/>
    <col min="2" max="3" width="7.88671875" bestFit="1" customWidth="1"/>
    <col min="4" max="4" width="9.33203125" bestFit="1" customWidth="1"/>
    <col min="5" max="5" width="7.88671875" bestFit="1" customWidth="1"/>
    <col min="6" max="6" width="7.77734375" bestFit="1" customWidth="1"/>
    <col min="7" max="8" width="7.88671875" bestFit="1" customWidth="1"/>
    <col min="9" max="10" width="6.88671875" bestFit="1" customWidth="1"/>
    <col min="11" max="11" width="16" bestFit="1" customWidth="1"/>
    <col min="12" max="12" width="11.109375" bestFit="1" customWidth="1"/>
  </cols>
  <sheetData>
    <row r="1" spans="1:12" x14ac:dyDescent="0.3">
      <c r="A1" t="s">
        <v>0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  <c r="L1" t="s">
        <v>18</v>
      </c>
    </row>
    <row r="2" spans="1:12" x14ac:dyDescent="0.3">
      <c r="A2" s="1">
        <v>44470</v>
      </c>
      <c r="B2" s="2">
        <v>146.550003</v>
      </c>
      <c r="C2" s="2">
        <v>870.10998500000005</v>
      </c>
      <c r="D2" s="2">
        <v>3446.73999</v>
      </c>
      <c r="E2" s="2">
        <v>637.96997099999999</v>
      </c>
      <c r="F2" s="2">
        <v>2.13</v>
      </c>
      <c r="G2" s="2">
        <v>365</v>
      </c>
      <c r="H2" s="2">
        <v>171.13999899999999</v>
      </c>
      <c r="I2" s="2">
        <v>53.939999</v>
      </c>
      <c r="J2" s="2">
        <v>51.300750999999998</v>
      </c>
      <c r="K2" s="2">
        <v>87.559997999999993</v>
      </c>
      <c r="L2" s="2">
        <v>0.86229</v>
      </c>
    </row>
    <row r="3" spans="1:12" x14ac:dyDescent="0.3">
      <c r="A3" s="1">
        <v>44440</v>
      </c>
      <c r="B3" s="2">
        <v>141.5</v>
      </c>
      <c r="C3" s="2">
        <v>775.47997999999995</v>
      </c>
      <c r="D3" s="2">
        <v>3285.040039</v>
      </c>
      <c r="E3" s="2">
        <v>610.34002699999996</v>
      </c>
      <c r="F3" s="2">
        <v>2.39</v>
      </c>
      <c r="G3" s="2">
        <v>345.10000600000001</v>
      </c>
      <c r="H3" s="2">
        <v>169.16999799999999</v>
      </c>
      <c r="I3" s="2">
        <v>52.076968999999998</v>
      </c>
      <c r="J3" s="2">
        <v>53.376102000000003</v>
      </c>
      <c r="K3" s="2">
        <v>82.760002</v>
      </c>
      <c r="L3" s="2">
        <v>0.86194999999999999</v>
      </c>
    </row>
    <row r="4" spans="1:12" x14ac:dyDescent="0.3">
      <c r="A4" s="1">
        <v>44409</v>
      </c>
      <c r="B4" s="2">
        <v>151.602859</v>
      </c>
      <c r="C4" s="2">
        <v>735.71997099999999</v>
      </c>
      <c r="D4" s="2">
        <v>3470.790039</v>
      </c>
      <c r="E4" s="2">
        <v>569.19000200000005</v>
      </c>
      <c r="F4" s="2">
        <v>2.6</v>
      </c>
      <c r="G4" s="2">
        <v>357.21612499999998</v>
      </c>
      <c r="H4" s="2">
        <v>181.300003</v>
      </c>
      <c r="I4" s="2">
        <v>55.888202999999997</v>
      </c>
      <c r="J4" s="2">
        <v>54.354484999999997</v>
      </c>
      <c r="K4" s="2">
        <v>80.370002999999997</v>
      </c>
      <c r="L4" s="2">
        <v>0.84767999999999999</v>
      </c>
    </row>
    <row r="5" spans="1:12" x14ac:dyDescent="0.3">
      <c r="A5" s="1">
        <v>44378</v>
      </c>
      <c r="B5" s="2">
        <v>145.641785</v>
      </c>
      <c r="C5" s="2">
        <v>687.20001200000002</v>
      </c>
      <c r="D5" s="2">
        <v>3327.5900879999999</v>
      </c>
      <c r="E5" s="2">
        <v>517.57000700000003</v>
      </c>
      <c r="F5" s="2">
        <v>2.62</v>
      </c>
      <c r="G5" s="2">
        <v>369.00091600000002</v>
      </c>
      <c r="H5" s="2">
        <v>176.020004</v>
      </c>
      <c r="I5" s="2">
        <v>56.602806000000001</v>
      </c>
      <c r="J5" s="2">
        <v>54.512931999999999</v>
      </c>
      <c r="K5" s="2">
        <v>83.879997000000003</v>
      </c>
      <c r="L5" s="2">
        <v>0.84261600000000003</v>
      </c>
    </row>
    <row r="6" spans="1:12" x14ac:dyDescent="0.3">
      <c r="A6" s="1">
        <v>44348</v>
      </c>
      <c r="B6" s="2">
        <v>136.755112</v>
      </c>
      <c r="C6" s="2">
        <v>679.70001200000002</v>
      </c>
      <c r="D6" s="2">
        <v>3440.1599120000001</v>
      </c>
      <c r="E6" s="2">
        <v>528.21002199999998</v>
      </c>
      <c r="F6" s="2">
        <v>2.96</v>
      </c>
      <c r="G6" s="2">
        <v>375.63293499999997</v>
      </c>
      <c r="H6" s="2">
        <v>175.770004</v>
      </c>
      <c r="I6" s="2">
        <v>53.303043000000002</v>
      </c>
      <c r="J6" s="2">
        <v>54.757252000000001</v>
      </c>
      <c r="K6" s="2">
        <v>89.309997999999993</v>
      </c>
      <c r="L6" s="2">
        <v>0.84019999999999995</v>
      </c>
    </row>
    <row r="7" spans="1:12" x14ac:dyDescent="0.3">
      <c r="A7" s="1">
        <v>44317</v>
      </c>
      <c r="B7" s="2">
        <v>124.212593</v>
      </c>
      <c r="C7" s="2">
        <v>625.21997099999999</v>
      </c>
      <c r="D7" s="2">
        <v>3223.070068</v>
      </c>
      <c r="E7" s="2">
        <v>502.80999800000001</v>
      </c>
      <c r="F7" s="2">
        <v>2.85</v>
      </c>
      <c r="G7" s="2">
        <v>376.90853900000002</v>
      </c>
      <c r="H7" s="2">
        <v>178.64999399999999</v>
      </c>
      <c r="I7" s="2">
        <v>54.465446</v>
      </c>
      <c r="J7" s="2">
        <v>55.206809999999997</v>
      </c>
      <c r="K7" s="2">
        <v>82.782745000000006</v>
      </c>
      <c r="L7" s="2">
        <v>0.82033999999999996</v>
      </c>
    </row>
    <row r="8" spans="1:12" x14ac:dyDescent="0.3">
      <c r="A8" s="1">
        <v>44287</v>
      </c>
      <c r="B8" s="2">
        <v>131.04075599999999</v>
      </c>
      <c r="C8" s="2">
        <v>709.44000200000005</v>
      </c>
      <c r="D8" s="2">
        <v>3467.419922</v>
      </c>
      <c r="E8" s="2">
        <v>513.46997099999999</v>
      </c>
      <c r="F8" s="2">
        <v>2.7</v>
      </c>
      <c r="G8" s="2">
        <v>375.29122899999999</v>
      </c>
      <c r="H8" s="2">
        <v>186.020004</v>
      </c>
      <c r="I8" s="2">
        <v>53.174984000000002</v>
      </c>
      <c r="J8" s="2">
        <v>55.876128999999999</v>
      </c>
      <c r="K8" s="2">
        <v>79.631850999999997</v>
      </c>
      <c r="L8" s="2">
        <v>0.8246</v>
      </c>
    </row>
    <row r="9" spans="1:12" x14ac:dyDescent="0.3">
      <c r="A9" s="1">
        <v>44256</v>
      </c>
      <c r="B9" s="2">
        <v>121.760445</v>
      </c>
      <c r="C9" s="2">
        <v>667.92999299999997</v>
      </c>
      <c r="D9" s="2">
        <v>3094.080078</v>
      </c>
      <c r="E9" s="2">
        <v>521.65997300000004</v>
      </c>
      <c r="F9" s="2">
        <v>2.85</v>
      </c>
      <c r="G9" s="2">
        <v>364.38433800000001</v>
      </c>
      <c r="H9" s="2">
        <v>184.520004</v>
      </c>
      <c r="I9" s="2">
        <v>51.495303999999997</v>
      </c>
      <c r="J9" s="2">
        <v>56.224204999999998</v>
      </c>
      <c r="K9" s="2">
        <v>84.472778000000005</v>
      </c>
      <c r="L9" s="2">
        <v>0.85297999999999996</v>
      </c>
    </row>
    <row r="10" spans="1:12" x14ac:dyDescent="0.3">
      <c r="A10" s="1">
        <v>44228</v>
      </c>
      <c r="B10" s="2">
        <v>120.692932</v>
      </c>
      <c r="C10" s="2">
        <v>675.5</v>
      </c>
      <c r="D10" s="2">
        <v>3092.929932</v>
      </c>
      <c r="E10" s="2">
        <v>538.84997599999997</v>
      </c>
      <c r="F10" s="2">
        <v>3.62</v>
      </c>
      <c r="G10" s="2">
        <v>323.19961499999999</v>
      </c>
      <c r="H10" s="2">
        <v>189.03999300000001</v>
      </c>
      <c r="I10" s="2">
        <v>47.861030999999997</v>
      </c>
      <c r="J10" s="2">
        <v>53.468586000000002</v>
      </c>
      <c r="K10" s="2">
        <v>68.269515999999996</v>
      </c>
      <c r="L10" s="2">
        <v>0.82825300000000002</v>
      </c>
    </row>
    <row r="11" spans="1:12" x14ac:dyDescent="0.3">
      <c r="A11" s="1">
        <v>44197</v>
      </c>
      <c r="B11" s="2">
        <v>131.34288000000001</v>
      </c>
      <c r="C11" s="2">
        <v>793.53002900000001</v>
      </c>
      <c r="D11" s="2">
        <v>3206.1999510000001</v>
      </c>
      <c r="E11" s="2">
        <v>532.39001499999995</v>
      </c>
      <c r="F11" s="2">
        <v>3.15</v>
      </c>
      <c r="G11" s="2">
        <v>314.94958500000001</v>
      </c>
      <c r="H11" s="2">
        <v>168.16999799999999</v>
      </c>
      <c r="I11" s="2">
        <v>47.040390000000002</v>
      </c>
      <c r="J11" s="2">
        <v>52.376099000000004</v>
      </c>
      <c r="K11" s="2">
        <v>66.846832000000006</v>
      </c>
      <c r="L11" s="2">
        <v>0.82379100000000005</v>
      </c>
    </row>
    <row r="12" spans="1:12" x14ac:dyDescent="0.3">
      <c r="A12" s="1">
        <v>44166</v>
      </c>
      <c r="B12" s="2">
        <v>132.06947299999999</v>
      </c>
      <c r="C12" s="2">
        <v>705.669983</v>
      </c>
      <c r="D12" s="2">
        <v>3256.929932</v>
      </c>
      <c r="E12" s="2">
        <v>540.72997999999995</v>
      </c>
      <c r="F12" s="2">
        <v>1.82</v>
      </c>
      <c r="G12" s="2">
        <v>347.40167200000002</v>
      </c>
      <c r="H12" s="2">
        <v>181.179993</v>
      </c>
      <c r="I12" s="2">
        <v>53.576217999999997</v>
      </c>
      <c r="J12" s="2">
        <v>56.202660000000002</v>
      </c>
      <c r="K12" s="2">
        <v>68.966537000000002</v>
      </c>
      <c r="L12" s="2">
        <v>0.81301500000000004</v>
      </c>
    </row>
    <row r="13" spans="1:12" x14ac:dyDescent="0.3">
      <c r="A13" s="1">
        <v>44136</v>
      </c>
      <c r="B13" s="2">
        <v>118.289192</v>
      </c>
      <c r="C13" s="2">
        <v>567.59997599999997</v>
      </c>
      <c r="D13" s="2">
        <v>3168.040039</v>
      </c>
      <c r="E13" s="2">
        <v>490.70001200000002</v>
      </c>
      <c r="F13" s="2">
        <v>1.83</v>
      </c>
      <c r="G13" s="2">
        <v>354.72671500000001</v>
      </c>
      <c r="H13" s="2">
        <v>148.009995</v>
      </c>
      <c r="I13" s="2">
        <v>50.018695999999998</v>
      </c>
      <c r="J13" s="2">
        <v>57.790691000000002</v>
      </c>
      <c r="K13" s="2">
        <v>69.739929000000004</v>
      </c>
      <c r="L13" s="2">
        <v>0.83531999999999995</v>
      </c>
    </row>
    <row r="14" spans="1:12" x14ac:dyDescent="0.3">
      <c r="A14" s="1">
        <v>44105</v>
      </c>
      <c r="B14" s="2">
        <v>108.16430699999999</v>
      </c>
      <c r="C14" s="2">
        <v>388.040009</v>
      </c>
      <c r="D14" s="2">
        <v>3036.1499020000001</v>
      </c>
      <c r="E14" s="2">
        <v>475.73998999999998</v>
      </c>
      <c r="F14" s="2">
        <v>1.52</v>
      </c>
      <c r="G14" s="2">
        <v>340.27526899999998</v>
      </c>
      <c r="H14" s="2">
        <v>121.25</v>
      </c>
      <c r="I14" s="2">
        <v>46.587176999999997</v>
      </c>
      <c r="J14" s="2">
        <v>53.944611000000002</v>
      </c>
      <c r="K14" s="2">
        <v>56.028739999999999</v>
      </c>
      <c r="L14" s="2">
        <v>0.85640000000000005</v>
      </c>
    </row>
    <row r="15" spans="1:12" x14ac:dyDescent="0.3">
      <c r="A15" s="1">
        <v>44075</v>
      </c>
      <c r="B15" s="2">
        <v>115.069885</v>
      </c>
      <c r="C15" s="2">
        <v>429.01001000000002</v>
      </c>
      <c r="D15" s="2">
        <v>3148.7299800000001</v>
      </c>
      <c r="E15" s="2">
        <v>500.02999899999998</v>
      </c>
      <c r="F15" s="2">
        <v>1.39</v>
      </c>
      <c r="G15" s="2">
        <v>372.49221799999998</v>
      </c>
      <c r="H15" s="2">
        <v>124.08000199999999</v>
      </c>
      <c r="I15" s="2">
        <v>47.472748000000003</v>
      </c>
      <c r="J15" s="2">
        <v>56.311019999999999</v>
      </c>
      <c r="K15" s="2">
        <v>59.189190000000004</v>
      </c>
      <c r="L15" s="2">
        <v>0.85163999999999995</v>
      </c>
    </row>
    <row r="16" spans="1:12" x14ac:dyDescent="0.3">
      <c r="A16" s="1">
        <v>44044</v>
      </c>
      <c r="B16" s="2">
        <v>127.984596</v>
      </c>
      <c r="C16" s="2">
        <v>498.32000699999998</v>
      </c>
      <c r="D16" s="2">
        <v>3450.959961</v>
      </c>
      <c r="E16" s="2">
        <v>529.55999799999995</v>
      </c>
      <c r="F16" s="2">
        <v>1.62</v>
      </c>
      <c r="G16" s="2">
        <v>376.974762</v>
      </c>
      <c r="H16" s="2">
        <v>131.86999499999999</v>
      </c>
      <c r="I16" s="2">
        <v>47.626606000000002</v>
      </c>
      <c r="J16" s="2">
        <v>56.102775999999999</v>
      </c>
      <c r="K16" s="2">
        <v>57.432327000000001</v>
      </c>
      <c r="L16" s="2">
        <v>0.83904999999999996</v>
      </c>
    </row>
    <row r="17" spans="1:12" x14ac:dyDescent="0.3">
      <c r="A17" s="1">
        <v>44013</v>
      </c>
      <c r="B17" s="2">
        <v>105.3909</v>
      </c>
      <c r="C17" s="2">
        <v>286.15200800000002</v>
      </c>
      <c r="D17" s="2">
        <v>3164.679932</v>
      </c>
      <c r="E17" s="2">
        <v>488.88000499999998</v>
      </c>
      <c r="F17" s="2">
        <v>1.38</v>
      </c>
      <c r="G17" s="2">
        <v>366.06909200000001</v>
      </c>
      <c r="H17" s="2">
        <v>116.94000200000001</v>
      </c>
      <c r="I17" s="2">
        <v>45.424605999999997</v>
      </c>
      <c r="J17" s="2">
        <v>53.804211000000002</v>
      </c>
      <c r="K17" s="2">
        <v>52.228565000000003</v>
      </c>
      <c r="L17" s="2">
        <v>0.84230000000000005</v>
      </c>
    </row>
    <row r="18" spans="1:12" x14ac:dyDescent="0.3">
      <c r="A18" s="1">
        <v>43983</v>
      </c>
      <c r="B18" s="2">
        <v>90.454070999999999</v>
      </c>
      <c r="C18" s="2">
        <v>215.962006</v>
      </c>
      <c r="D18" s="2">
        <v>2758.820068</v>
      </c>
      <c r="E18" s="2">
        <v>455.040009</v>
      </c>
      <c r="F18" s="2">
        <v>1.3</v>
      </c>
      <c r="G18" s="2">
        <v>352.49740600000001</v>
      </c>
      <c r="H18" s="2">
        <v>111.510002</v>
      </c>
      <c r="I18" s="2">
        <v>42.576186999999997</v>
      </c>
      <c r="J18" s="2">
        <v>51.604500000000002</v>
      </c>
      <c r="K18" s="2">
        <v>54.252780999999999</v>
      </c>
      <c r="L18" s="2">
        <v>0.88910999999999996</v>
      </c>
    </row>
    <row r="19" spans="1:12" x14ac:dyDescent="0.3">
      <c r="A19" s="1">
        <v>43952</v>
      </c>
      <c r="B19" s="2">
        <v>78.622062999999997</v>
      </c>
      <c r="C19" s="2">
        <v>167</v>
      </c>
      <c r="D19" s="2">
        <v>2442.3701169999999</v>
      </c>
      <c r="E19" s="2">
        <v>419.73001099999999</v>
      </c>
      <c r="F19" s="2">
        <v>1.22</v>
      </c>
      <c r="G19" s="2">
        <v>372.95660400000003</v>
      </c>
      <c r="H19" s="2">
        <v>117.300003</v>
      </c>
      <c r="I19" s="2">
        <v>44.482013999999999</v>
      </c>
      <c r="J19" s="2">
        <v>53.710613000000002</v>
      </c>
      <c r="K19" s="2">
        <v>47.556522000000001</v>
      </c>
      <c r="L19" s="2">
        <v>0.90008999999999995</v>
      </c>
    </row>
    <row r="20" spans="1:12" x14ac:dyDescent="0.3">
      <c r="A20" s="1">
        <v>43922</v>
      </c>
      <c r="B20" s="2">
        <v>72.652587999999994</v>
      </c>
      <c r="C20" s="2">
        <v>156.37600699999999</v>
      </c>
      <c r="D20" s="2">
        <v>2474</v>
      </c>
      <c r="E20" s="2">
        <v>419.85000600000001</v>
      </c>
      <c r="F20" s="2">
        <v>1.1000000000000001</v>
      </c>
      <c r="G20" s="2">
        <v>373.551941</v>
      </c>
      <c r="H20" s="2">
        <v>108.150002</v>
      </c>
      <c r="I20" s="2">
        <v>43.729213999999999</v>
      </c>
      <c r="J20" s="2">
        <v>53.203952999999998</v>
      </c>
      <c r="K20" s="2">
        <v>48.867496000000003</v>
      </c>
      <c r="L20" s="2">
        <v>0.91935</v>
      </c>
    </row>
    <row r="21" spans="1:12" x14ac:dyDescent="0.3">
      <c r="A21" s="1">
        <v>43891</v>
      </c>
      <c r="B21" s="2">
        <v>62.882323999999997</v>
      </c>
      <c r="C21" s="2">
        <v>104.800003</v>
      </c>
      <c r="D21" s="2">
        <v>1949.719971</v>
      </c>
      <c r="E21" s="2">
        <v>375.5</v>
      </c>
      <c r="F21" s="2">
        <v>1.1100000000000001</v>
      </c>
      <c r="G21" s="2">
        <v>325.439301</v>
      </c>
      <c r="H21" s="2">
        <v>96.599997999999999</v>
      </c>
      <c r="I21" s="2">
        <v>41.799843000000003</v>
      </c>
      <c r="J21" s="2">
        <v>49.758881000000002</v>
      </c>
      <c r="K21" s="2">
        <v>42.597450000000002</v>
      </c>
      <c r="L21" s="2">
        <v>0.90658000000000005</v>
      </c>
    </row>
    <row r="22" spans="1:12" x14ac:dyDescent="0.3">
      <c r="A22" s="1">
        <v>43862</v>
      </c>
      <c r="B22" s="2">
        <v>67.438004000000006</v>
      </c>
      <c r="C22" s="2">
        <v>133.598007</v>
      </c>
      <c r="D22" s="2">
        <v>1883.75</v>
      </c>
      <c r="E22" s="2">
        <v>369.02999899999998</v>
      </c>
      <c r="F22" s="2">
        <v>1</v>
      </c>
      <c r="G22" s="2">
        <v>352.91073599999999</v>
      </c>
      <c r="H22" s="2">
        <v>117.650002</v>
      </c>
      <c r="I22" s="2">
        <v>50.528221000000002</v>
      </c>
      <c r="J22" s="2">
        <v>50.157103999999997</v>
      </c>
      <c r="K22" s="2">
        <v>53.279583000000002</v>
      </c>
      <c r="L22" s="2">
        <v>0.90661800000000003</v>
      </c>
    </row>
    <row r="23" spans="1:12" x14ac:dyDescent="0.3">
      <c r="A23" s="1">
        <v>43831</v>
      </c>
      <c r="B23" s="2">
        <v>76.356232000000006</v>
      </c>
      <c r="C23" s="2">
        <v>130.11399800000001</v>
      </c>
      <c r="D23" s="2">
        <v>2008.719971</v>
      </c>
      <c r="E23" s="2">
        <v>345.08999599999999</v>
      </c>
      <c r="F23" s="2">
        <v>1.08</v>
      </c>
      <c r="G23" s="2">
        <v>408.48983800000002</v>
      </c>
      <c r="H23" s="2">
        <v>138.30999800000001</v>
      </c>
      <c r="I23" s="2">
        <v>55.166344000000002</v>
      </c>
      <c r="J23" s="2">
        <v>54.479900000000001</v>
      </c>
      <c r="K23" s="2">
        <v>58.170845</v>
      </c>
      <c r="L23" s="2">
        <v>0.90669</v>
      </c>
    </row>
    <row r="24" spans="1:12" x14ac:dyDescent="0.3">
      <c r="A24" s="1">
        <v>43800</v>
      </c>
      <c r="B24" s="2">
        <v>72.443565000000007</v>
      </c>
      <c r="C24" s="2">
        <v>83.665999999999997</v>
      </c>
      <c r="D24" s="2">
        <v>1847.839966</v>
      </c>
      <c r="E24" s="2">
        <v>323.57000699999998</v>
      </c>
      <c r="F24" s="2">
        <v>0.99</v>
      </c>
      <c r="G24" s="2">
        <v>371.526184</v>
      </c>
      <c r="H24" s="2">
        <v>143.76864599999999</v>
      </c>
      <c r="I24" s="2">
        <v>52.285224999999997</v>
      </c>
      <c r="J24" s="2">
        <v>56.276339999999998</v>
      </c>
      <c r="K24" s="2">
        <v>66.127075000000005</v>
      </c>
      <c r="L24" s="2">
        <v>0.89267399999999997</v>
      </c>
    </row>
    <row r="25" spans="1:12" x14ac:dyDescent="0.3">
      <c r="A25" s="1">
        <v>43770</v>
      </c>
      <c r="B25" s="2">
        <v>65.733322000000001</v>
      </c>
      <c r="C25" s="2">
        <v>65.987999000000002</v>
      </c>
      <c r="D25" s="2">
        <v>1800.8000489999999</v>
      </c>
      <c r="E25" s="2">
        <v>314.66000400000001</v>
      </c>
      <c r="F25" s="2">
        <v>1.02</v>
      </c>
      <c r="G25" s="2">
        <v>370.82922400000001</v>
      </c>
      <c r="H25" s="2">
        <v>150.67726099999999</v>
      </c>
      <c r="I25" s="2">
        <v>50.069201999999997</v>
      </c>
      <c r="J25" s="2">
        <v>55.213141999999998</v>
      </c>
      <c r="K25" s="2">
        <v>66.271736000000004</v>
      </c>
      <c r="L25" s="2">
        <v>0.90744100000000005</v>
      </c>
    </row>
    <row r="26" spans="1:12" x14ac:dyDescent="0.3">
      <c r="A26" s="1">
        <v>43739</v>
      </c>
      <c r="B26" s="2">
        <v>61.185485999999997</v>
      </c>
      <c r="C26" s="2">
        <v>62.984000999999999</v>
      </c>
      <c r="D26" s="2">
        <v>1776.660034</v>
      </c>
      <c r="E26" s="2">
        <v>287.41000400000001</v>
      </c>
      <c r="F26" s="2">
        <v>1.04</v>
      </c>
      <c r="G26" s="2">
        <v>357.220551</v>
      </c>
      <c r="H26" s="2">
        <v>129.146255</v>
      </c>
      <c r="I26" s="2">
        <v>51.034950000000002</v>
      </c>
      <c r="J26" s="2">
        <v>54.853191000000002</v>
      </c>
      <c r="K26" s="2">
        <v>62.121837999999997</v>
      </c>
      <c r="L26" s="2">
        <v>0.89649999999999996</v>
      </c>
    </row>
    <row r="27" spans="1:12" x14ac:dyDescent="0.3">
      <c r="A27" s="1">
        <v>43709</v>
      </c>
      <c r="B27" s="2">
        <v>55.088088999999997</v>
      </c>
      <c r="C27" s="2">
        <v>48.173999999999999</v>
      </c>
      <c r="D27" s="2">
        <v>1735.910034</v>
      </c>
      <c r="E27" s="2">
        <v>267.61999500000002</v>
      </c>
      <c r="F27" s="2">
        <v>0.97</v>
      </c>
      <c r="G27" s="2">
        <v>369.90930200000003</v>
      </c>
      <c r="H27" s="2">
        <v>129.543869</v>
      </c>
      <c r="I27" s="2">
        <v>50.673842999999998</v>
      </c>
      <c r="J27" s="2">
        <v>54.753399000000002</v>
      </c>
      <c r="K27" s="2">
        <v>58.396877000000003</v>
      </c>
      <c r="L27" s="2">
        <v>0.91385000000000005</v>
      </c>
    </row>
    <row r="28" spans="1:12" x14ac:dyDescent="0.3">
      <c r="A28" s="1">
        <v>43678</v>
      </c>
      <c r="B28" s="2">
        <v>51.147762</v>
      </c>
      <c r="C28" s="2">
        <v>45.122002000000002</v>
      </c>
      <c r="D28" s="2">
        <v>1776.290039</v>
      </c>
      <c r="E28" s="2">
        <v>293.75</v>
      </c>
      <c r="F28" s="2">
        <v>1.06</v>
      </c>
      <c r="G28" s="2">
        <v>362.18206800000002</v>
      </c>
      <c r="H28" s="2">
        <v>136.44253499999999</v>
      </c>
      <c r="I28" s="2">
        <v>51.232329999999997</v>
      </c>
      <c r="J28" s="2">
        <v>52.757750999999999</v>
      </c>
      <c r="K28" s="2">
        <v>54.979323999999998</v>
      </c>
      <c r="L28" s="2">
        <v>0.90810000000000002</v>
      </c>
    </row>
    <row r="29" spans="1:12" x14ac:dyDescent="0.3">
      <c r="A29" s="1">
        <v>43647</v>
      </c>
      <c r="B29" s="2">
        <v>52.201393000000003</v>
      </c>
      <c r="C29" s="2">
        <v>48.321998999999998</v>
      </c>
      <c r="D29" s="2">
        <v>1866.780029</v>
      </c>
      <c r="E29" s="2">
        <v>322.98998999999998</v>
      </c>
      <c r="F29" s="2">
        <v>1.1000000000000001</v>
      </c>
      <c r="G29" s="2">
        <v>341.49462899999997</v>
      </c>
      <c r="H29" s="2">
        <v>141.28334000000001</v>
      </c>
      <c r="I29" s="2">
        <v>48.989058999999997</v>
      </c>
      <c r="J29" s="2">
        <v>49.613956000000002</v>
      </c>
      <c r="K29" s="2">
        <v>60.422103999999997</v>
      </c>
      <c r="L29" s="2">
        <v>0.89622000000000002</v>
      </c>
    </row>
    <row r="30" spans="1:12" x14ac:dyDescent="0.3">
      <c r="A30" s="1">
        <v>43617</v>
      </c>
      <c r="B30" s="2">
        <v>48.496524999999998</v>
      </c>
      <c r="C30" s="2">
        <v>44.692000999999998</v>
      </c>
      <c r="D30" s="2">
        <v>1893.630005</v>
      </c>
      <c r="E30" s="2">
        <v>367.32000699999998</v>
      </c>
      <c r="F30" s="2">
        <v>1.1499999999999999</v>
      </c>
      <c r="G30" s="2">
        <v>342.78634599999998</v>
      </c>
      <c r="H30" s="2">
        <v>137.954025</v>
      </c>
      <c r="I30" s="2">
        <v>47.030216000000003</v>
      </c>
      <c r="J30" s="2">
        <v>51.283619000000002</v>
      </c>
      <c r="K30" s="2">
        <v>58.848937999999997</v>
      </c>
      <c r="L30" s="2">
        <v>0.87788999999999995</v>
      </c>
    </row>
    <row r="31" spans="1:12" x14ac:dyDescent="0.3">
      <c r="A31" s="1">
        <v>43586</v>
      </c>
      <c r="B31" s="2">
        <v>42.733001999999999</v>
      </c>
      <c r="C31" s="2">
        <v>37.032001000000001</v>
      </c>
      <c r="D31" s="2">
        <v>1775.0699460000001</v>
      </c>
      <c r="E31" s="2">
        <v>343.27999899999998</v>
      </c>
      <c r="F31" s="2">
        <v>1.27</v>
      </c>
      <c r="G31" s="2">
        <v>317.15991200000002</v>
      </c>
      <c r="H31" s="2">
        <v>130.445786</v>
      </c>
      <c r="I31" s="2">
        <v>45.376956999999997</v>
      </c>
      <c r="J31" s="2">
        <v>48.788100999999997</v>
      </c>
      <c r="K31" s="2">
        <v>53.261608000000003</v>
      </c>
      <c r="L31" s="2">
        <v>0.89837999999999996</v>
      </c>
    </row>
    <row r="32" spans="1:12" x14ac:dyDescent="0.3">
      <c r="A32" s="1">
        <v>43556</v>
      </c>
      <c r="B32" s="2">
        <v>48.981727999999997</v>
      </c>
      <c r="C32" s="2">
        <v>47.737999000000002</v>
      </c>
      <c r="D32" s="2">
        <v>1926.5200199999999</v>
      </c>
      <c r="E32" s="2">
        <v>370.540009</v>
      </c>
      <c r="F32" s="2">
        <v>1.49</v>
      </c>
      <c r="G32" s="2">
        <v>312.27890000000002</v>
      </c>
      <c r="H32" s="2">
        <v>135.31626900000001</v>
      </c>
      <c r="I32" s="2">
        <v>45.312308999999999</v>
      </c>
      <c r="J32" s="2">
        <v>50.813938</v>
      </c>
      <c r="K32" s="2">
        <v>65.181488000000002</v>
      </c>
      <c r="L32" s="2">
        <v>0.89403999999999995</v>
      </c>
    </row>
    <row r="33" spans="1:12" x14ac:dyDescent="0.3">
      <c r="A33" s="1">
        <v>43525</v>
      </c>
      <c r="B33" s="2">
        <v>46.365070000000003</v>
      </c>
      <c r="C33" s="2">
        <v>55.972000000000001</v>
      </c>
      <c r="D33" s="2">
        <v>1780.75</v>
      </c>
      <c r="E33" s="2">
        <v>356.55999800000001</v>
      </c>
      <c r="F33" s="2">
        <v>1.48</v>
      </c>
      <c r="G33" s="2">
        <v>281.20373499999999</v>
      </c>
      <c r="H33" s="2">
        <v>109.68946099999999</v>
      </c>
      <c r="I33" s="2">
        <v>42.905804000000003</v>
      </c>
      <c r="J33" s="2">
        <v>52.537658999999998</v>
      </c>
      <c r="K33" s="2">
        <v>59.041198999999999</v>
      </c>
      <c r="L33" s="2">
        <v>0.89022999999999997</v>
      </c>
    </row>
    <row r="34" spans="1:12" x14ac:dyDescent="0.3">
      <c r="A34" s="1">
        <v>43497</v>
      </c>
      <c r="B34" s="2">
        <v>42.083851000000003</v>
      </c>
      <c r="C34" s="2">
        <v>63.976002000000001</v>
      </c>
      <c r="D34" s="2">
        <v>1639.829956</v>
      </c>
      <c r="E34" s="2">
        <v>358.10000600000001</v>
      </c>
      <c r="F34" s="2">
        <v>1.6</v>
      </c>
      <c r="G34" s="2">
        <v>287.79632600000002</v>
      </c>
      <c r="H34" s="2">
        <v>111.477608</v>
      </c>
      <c r="I34" s="2">
        <v>41.514065000000002</v>
      </c>
      <c r="J34" s="2">
        <v>50.574036</v>
      </c>
      <c r="K34" s="2">
        <v>63.816017000000002</v>
      </c>
      <c r="L34" s="2">
        <v>0.87871999999999995</v>
      </c>
    </row>
    <row r="35" spans="1:12" x14ac:dyDescent="0.3">
      <c r="A35" s="1">
        <v>43466</v>
      </c>
      <c r="B35" s="2">
        <v>40.453003000000002</v>
      </c>
      <c r="C35" s="2">
        <v>61.403998999999999</v>
      </c>
      <c r="D35" s="2">
        <v>1718.7299800000001</v>
      </c>
      <c r="E35" s="2">
        <v>339.5</v>
      </c>
      <c r="F35" s="2">
        <v>1.46</v>
      </c>
      <c r="G35" s="2">
        <v>269.45379600000001</v>
      </c>
      <c r="H35" s="2">
        <v>110.173546</v>
      </c>
      <c r="I35" s="2">
        <v>44.068634000000003</v>
      </c>
      <c r="J35" s="2">
        <v>48.416111000000001</v>
      </c>
      <c r="K35" s="2">
        <v>63.086055999999999</v>
      </c>
      <c r="L35" s="2">
        <v>0.87050000000000005</v>
      </c>
    </row>
    <row r="36" spans="1:12" x14ac:dyDescent="0.3">
      <c r="A36" s="1">
        <v>43435</v>
      </c>
      <c r="B36" s="2">
        <v>38.338481999999999</v>
      </c>
      <c r="C36" s="2">
        <v>66.559997999999993</v>
      </c>
      <c r="D36" s="2">
        <v>1501.969971</v>
      </c>
      <c r="E36" s="2">
        <v>267.66000400000001</v>
      </c>
      <c r="F36" s="2">
        <v>1.3</v>
      </c>
      <c r="G36" s="2">
        <v>243.54924</v>
      </c>
      <c r="H36" s="2">
        <v>107.49234</v>
      </c>
      <c r="I36" s="2">
        <v>43.354453999999997</v>
      </c>
      <c r="J36" s="2">
        <v>49.436138</v>
      </c>
      <c r="K36" s="2">
        <v>60.715828000000002</v>
      </c>
      <c r="L36" s="2">
        <v>0.87412999999999996</v>
      </c>
    </row>
    <row r="37" spans="1:12" x14ac:dyDescent="0.3">
      <c r="A37" s="1">
        <v>43405</v>
      </c>
      <c r="B37" s="2">
        <v>43.252696999999998</v>
      </c>
      <c r="C37" s="2">
        <v>70.096001000000001</v>
      </c>
      <c r="D37" s="2">
        <v>1690.170044</v>
      </c>
      <c r="E37" s="2">
        <v>286.13000499999998</v>
      </c>
      <c r="F37" s="2">
        <v>1.34</v>
      </c>
      <c r="G37" s="2">
        <v>277.410706</v>
      </c>
      <c r="H37" s="2">
        <v>113.217415</v>
      </c>
      <c r="I37" s="2">
        <v>45.785041999999997</v>
      </c>
      <c r="J37" s="2">
        <v>53.023814999999999</v>
      </c>
      <c r="K37" s="2">
        <v>62.012588999999998</v>
      </c>
      <c r="L37" s="2">
        <v>0.87775000000000003</v>
      </c>
    </row>
    <row r="38" spans="1:12" x14ac:dyDescent="0.3">
      <c r="A38" s="1">
        <v>43374</v>
      </c>
      <c r="B38" s="2">
        <v>53.008648000000001</v>
      </c>
      <c r="C38" s="2">
        <v>67.463997000000006</v>
      </c>
      <c r="D38" s="2">
        <v>1598.01001</v>
      </c>
      <c r="E38" s="2">
        <v>301.77999899999998</v>
      </c>
      <c r="F38" s="2">
        <v>1.46</v>
      </c>
      <c r="G38" s="2">
        <v>271.33483899999999</v>
      </c>
      <c r="H38" s="2">
        <v>112.570404</v>
      </c>
      <c r="I38" s="2">
        <v>43.495789000000002</v>
      </c>
      <c r="J38" s="2">
        <v>49.650967000000001</v>
      </c>
      <c r="K38" s="2">
        <v>65.464889999999997</v>
      </c>
      <c r="L38" s="2">
        <v>0.88134000000000001</v>
      </c>
    </row>
    <row r="39" spans="1:12" x14ac:dyDescent="0.3">
      <c r="A39" s="1">
        <v>43344</v>
      </c>
      <c r="B39" s="2">
        <v>54.675010999999998</v>
      </c>
      <c r="C39" s="2">
        <v>52.953999000000003</v>
      </c>
      <c r="D39" s="2">
        <v>2003</v>
      </c>
      <c r="E39" s="2">
        <v>374.13000499999998</v>
      </c>
      <c r="F39" s="2">
        <v>1.53</v>
      </c>
      <c r="G39" s="2">
        <v>319.45211799999998</v>
      </c>
      <c r="H39" s="2">
        <v>114.638885</v>
      </c>
      <c r="I39" s="2">
        <v>41.606636000000002</v>
      </c>
      <c r="J39" s="2">
        <v>46.433098000000001</v>
      </c>
      <c r="K39" s="2">
        <v>66.735878</v>
      </c>
      <c r="L39" s="2">
        <v>0.86036000000000001</v>
      </c>
    </row>
    <row r="40" spans="1:12" x14ac:dyDescent="0.3">
      <c r="A40" s="1">
        <v>43313</v>
      </c>
      <c r="B40" s="2">
        <v>54.940094000000002</v>
      </c>
      <c r="C40" s="2">
        <v>60.332000999999998</v>
      </c>
      <c r="D40" s="2">
        <v>2012.709961</v>
      </c>
      <c r="E40" s="2">
        <v>367.67999300000002</v>
      </c>
      <c r="F40" s="2">
        <v>1.54</v>
      </c>
      <c r="G40" s="2">
        <v>294.02130099999999</v>
      </c>
      <c r="H40" s="2">
        <v>109.815697</v>
      </c>
      <c r="I40" s="2">
        <v>40.147376999999999</v>
      </c>
      <c r="J40" s="2">
        <v>47.285389000000002</v>
      </c>
      <c r="K40" s="2">
        <v>71.630943000000002</v>
      </c>
      <c r="L40" s="2">
        <v>0.85729</v>
      </c>
    </row>
    <row r="41" spans="1:12" x14ac:dyDescent="0.3">
      <c r="A41" s="1">
        <v>43282</v>
      </c>
      <c r="B41" s="2">
        <v>45.927821999999999</v>
      </c>
      <c r="C41" s="2">
        <v>59.627997999999998</v>
      </c>
      <c r="D41" s="2">
        <v>1777.4399410000001</v>
      </c>
      <c r="E41" s="2">
        <v>337.45001200000002</v>
      </c>
      <c r="F41" s="2">
        <v>1.72</v>
      </c>
      <c r="G41" s="2">
        <v>299.24267600000002</v>
      </c>
      <c r="H41" s="2">
        <v>110.437668</v>
      </c>
      <c r="I41" s="2">
        <v>42.002963999999999</v>
      </c>
      <c r="J41" s="2">
        <v>44.396408000000001</v>
      </c>
      <c r="K41" s="2">
        <v>71.012611000000007</v>
      </c>
      <c r="L41" s="2">
        <v>0.85416000000000003</v>
      </c>
    </row>
    <row r="42" spans="1:12" x14ac:dyDescent="0.3">
      <c r="A42" s="1">
        <v>43252</v>
      </c>
      <c r="B42" s="2">
        <v>44.677588999999998</v>
      </c>
      <c r="C42" s="2">
        <v>68.589995999999999</v>
      </c>
      <c r="D42" s="2">
        <v>1699.8000489999999</v>
      </c>
      <c r="E42" s="2">
        <v>391.42999300000002</v>
      </c>
      <c r="F42" s="2">
        <v>1.62</v>
      </c>
      <c r="G42" s="2">
        <v>271.09869400000002</v>
      </c>
      <c r="H42" s="2">
        <v>101.92823799999999</v>
      </c>
      <c r="I42" s="2">
        <v>39.159072999999999</v>
      </c>
      <c r="J42" s="2">
        <v>43.252972</v>
      </c>
      <c r="K42" s="2">
        <v>66.667175</v>
      </c>
      <c r="L42" s="2">
        <v>0.85433999999999999</v>
      </c>
    </row>
    <row r="43" spans="1:12" x14ac:dyDescent="0.3">
      <c r="A43" s="1">
        <v>43221</v>
      </c>
      <c r="B43" s="2">
        <v>44.929133999999998</v>
      </c>
      <c r="C43" s="2">
        <v>56.945999</v>
      </c>
      <c r="D43" s="2">
        <v>1629.619995</v>
      </c>
      <c r="E43" s="2">
        <v>351.60000600000001</v>
      </c>
      <c r="F43" s="2">
        <v>1.53</v>
      </c>
      <c r="G43" s="2">
        <v>286.83660900000001</v>
      </c>
      <c r="H43" s="2">
        <v>96.735061999999999</v>
      </c>
      <c r="I43" s="2">
        <v>38.391250999999997</v>
      </c>
      <c r="J43" s="2">
        <v>40.983288000000002</v>
      </c>
      <c r="K43" s="2">
        <v>70.179207000000005</v>
      </c>
      <c r="L43" s="2">
        <v>0.85709999999999997</v>
      </c>
    </row>
    <row r="44" spans="1:12" x14ac:dyDescent="0.3">
      <c r="A44" s="1">
        <v>43191</v>
      </c>
      <c r="B44" s="2">
        <v>39.733443999999999</v>
      </c>
      <c r="C44" s="2">
        <v>58.779998999999997</v>
      </c>
      <c r="D44" s="2">
        <v>1566.130005</v>
      </c>
      <c r="E44" s="2">
        <v>312.459991</v>
      </c>
      <c r="F44" s="2">
        <v>1.4</v>
      </c>
      <c r="G44" s="2">
        <v>292.58175699999998</v>
      </c>
      <c r="H44" s="2">
        <v>97.571426000000002</v>
      </c>
      <c r="I44" s="2">
        <v>38.578743000000003</v>
      </c>
      <c r="J44" s="2">
        <v>41.900402</v>
      </c>
      <c r="K44" s="2">
        <v>76.006934999999999</v>
      </c>
      <c r="L44" s="2">
        <v>0.82489000000000001</v>
      </c>
    </row>
    <row r="45" spans="1:12" x14ac:dyDescent="0.3">
      <c r="A45" s="1">
        <v>43160</v>
      </c>
      <c r="B45" s="2">
        <v>40.339320999999998</v>
      </c>
      <c r="C45" s="2">
        <v>53.226002000000001</v>
      </c>
      <c r="D45" s="2">
        <v>1447.339966</v>
      </c>
      <c r="E45" s="2">
        <v>295.35000600000001</v>
      </c>
      <c r="F45" s="2">
        <v>1.42</v>
      </c>
      <c r="G45" s="2">
        <v>308.16653400000001</v>
      </c>
      <c r="H45" s="2">
        <v>97.678398000000001</v>
      </c>
      <c r="I45" s="2">
        <v>38.435879</v>
      </c>
      <c r="J45" s="2">
        <v>40.601371999999998</v>
      </c>
      <c r="K45" s="2">
        <v>72.456055000000006</v>
      </c>
      <c r="L45" s="2">
        <v>0.81089999999999995</v>
      </c>
    </row>
    <row r="46" spans="1:12" x14ac:dyDescent="0.3">
      <c r="A46" s="1">
        <v>43132</v>
      </c>
      <c r="B46" s="2">
        <v>42.651477999999997</v>
      </c>
      <c r="C46" s="2">
        <v>68.611999999999995</v>
      </c>
      <c r="D46" s="2">
        <v>1512.4499510000001</v>
      </c>
      <c r="E46" s="2">
        <v>291.38000499999998</v>
      </c>
      <c r="F46" s="2">
        <v>1.57</v>
      </c>
      <c r="G46" s="2">
        <v>319.603882</v>
      </c>
      <c r="H46" s="2">
        <v>100.323616</v>
      </c>
      <c r="I46" s="2">
        <v>38.250014999999998</v>
      </c>
      <c r="J46" s="2">
        <v>40.533454999999996</v>
      </c>
      <c r="K46" s="2">
        <v>71.362831</v>
      </c>
      <c r="L46" s="2">
        <v>0.81764000000000003</v>
      </c>
    </row>
    <row r="47" spans="1:12" x14ac:dyDescent="0.3">
      <c r="A47" s="1">
        <v>43101</v>
      </c>
      <c r="B47" s="2">
        <v>40.091717000000003</v>
      </c>
      <c r="C47" s="2">
        <v>70.861999999999995</v>
      </c>
      <c r="D47" s="2">
        <v>1450.8900149999999</v>
      </c>
      <c r="E47" s="2">
        <v>270.29998799999998</v>
      </c>
      <c r="F47" s="2">
        <v>2.4300000000000002</v>
      </c>
      <c r="G47" s="2">
        <v>321.78933699999999</v>
      </c>
      <c r="H47" s="2">
        <v>105.682114</v>
      </c>
      <c r="I47" s="2">
        <v>42.117503999999997</v>
      </c>
      <c r="J47" s="2">
        <v>45.390906999999999</v>
      </c>
      <c r="K47" s="2">
        <v>75.595939999999999</v>
      </c>
      <c r="L47" s="2">
        <v>0.80583000000000005</v>
      </c>
    </row>
    <row r="48" spans="1:12" x14ac:dyDescent="0.3">
      <c r="A48" s="1">
        <v>43070</v>
      </c>
      <c r="B48" s="2">
        <v>40.522728000000001</v>
      </c>
      <c r="C48" s="2">
        <v>62.27</v>
      </c>
      <c r="D48" s="2">
        <v>1169.469971</v>
      </c>
      <c r="E48" s="2">
        <v>191.96000699999999</v>
      </c>
      <c r="F48" s="2">
        <v>1.23</v>
      </c>
      <c r="G48" s="2">
        <v>291.13845800000001</v>
      </c>
      <c r="H48" s="2">
        <v>103.719643</v>
      </c>
      <c r="I48" s="2">
        <v>40.604137000000001</v>
      </c>
      <c r="J48" s="2">
        <v>44.433903000000001</v>
      </c>
      <c r="K48" s="2">
        <v>71.371048000000002</v>
      </c>
      <c r="L48" s="2">
        <v>0.83333000000000002</v>
      </c>
    </row>
    <row r="49" spans="1:12" x14ac:dyDescent="0.3">
      <c r="A49" s="1">
        <v>43040</v>
      </c>
      <c r="B49" s="2">
        <v>41.002696999999998</v>
      </c>
      <c r="C49" s="2">
        <v>61.77</v>
      </c>
      <c r="D49" s="2">
        <v>1176.75</v>
      </c>
      <c r="E49" s="2">
        <v>187.58000200000001</v>
      </c>
      <c r="F49" s="2">
        <v>1.34</v>
      </c>
      <c r="G49" s="2">
        <v>287.58386200000001</v>
      </c>
      <c r="H49" s="2">
        <v>101.124481</v>
      </c>
      <c r="I49" s="2">
        <v>40.177387000000003</v>
      </c>
      <c r="J49" s="2">
        <v>42.721347999999999</v>
      </c>
      <c r="K49" s="2">
        <v>69.603827999999993</v>
      </c>
      <c r="L49" s="2">
        <v>0.84374000000000005</v>
      </c>
    </row>
    <row r="50" spans="1:12" x14ac:dyDescent="0.3">
      <c r="A50" s="1">
        <v>43009</v>
      </c>
      <c r="B50" s="2">
        <v>40.332248999999997</v>
      </c>
      <c r="C50" s="2">
        <v>66.305999999999997</v>
      </c>
      <c r="D50" s="2">
        <v>1105.280029</v>
      </c>
      <c r="E50" s="2">
        <v>196.429993</v>
      </c>
      <c r="F50" s="2">
        <v>1.2</v>
      </c>
      <c r="G50" s="2">
        <v>277.70697000000001</v>
      </c>
      <c r="H50" s="2">
        <v>94.361618000000007</v>
      </c>
      <c r="I50" s="2">
        <v>40.361736000000001</v>
      </c>
      <c r="J50" s="2">
        <v>39.709716999999998</v>
      </c>
      <c r="K50" s="2">
        <v>71.921775999999994</v>
      </c>
      <c r="L50" s="2">
        <v>0.85816999999999999</v>
      </c>
    </row>
    <row r="51" spans="1:12" x14ac:dyDescent="0.3">
      <c r="A51" s="1">
        <v>42979</v>
      </c>
      <c r="B51" s="2">
        <v>36.772392000000004</v>
      </c>
      <c r="C51" s="2">
        <v>68.220000999999996</v>
      </c>
      <c r="D51" s="2">
        <v>961.34997599999997</v>
      </c>
      <c r="E51" s="2">
        <v>181.35000600000001</v>
      </c>
      <c r="F51" s="2">
        <v>1.23</v>
      </c>
      <c r="G51" s="2">
        <v>279.626465</v>
      </c>
      <c r="H51" s="2">
        <v>95.094818000000004</v>
      </c>
      <c r="I51" s="2">
        <v>39.198352999999997</v>
      </c>
      <c r="J51" s="2">
        <v>41.053561999999999</v>
      </c>
      <c r="K51" s="2">
        <v>70.549094999999994</v>
      </c>
      <c r="L51" s="2">
        <v>0.85167000000000004</v>
      </c>
    </row>
    <row r="52" spans="1:12" x14ac:dyDescent="0.3">
      <c r="A52" s="1">
        <v>42948</v>
      </c>
      <c r="B52" s="2">
        <v>38.976661999999997</v>
      </c>
      <c r="C52" s="2">
        <v>71.180000000000007</v>
      </c>
      <c r="D52" s="2">
        <v>980.59997599999997</v>
      </c>
      <c r="E52" s="2">
        <v>174.71000699999999</v>
      </c>
      <c r="F52" s="2">
        <v>1.1100000000000001</v>
      </c>
      <c r="G52" s="2">
        <v>273.58517499999999</v>
      </c>
      <c r="H52" s="2">
        <v>97.632103000000001</v>
      </c>
      <c r="I52" s="2">
        <v>39.668629000000003</v>
      </c>
      <c r="J52" s="2">
        <v>39.792667000000002</v>
      </c>
      <c r="K52" s="2">
        <v>64.113112999999998</v>
      </c>
      <c r="L52" s="2">
        <v>0.84079999999999999</v>
      </c>
    </row>
    <row r="53" spans="1:12" x14ac:dyDescent="0.3">
      <c r="A53" s="1">
        <v>42917</v>
      </c>
      <c r="B53" s="2">
        <v>35.347552999999998</v>
      </c>
      <c r="C53" s="2">
        <v>64.694000000000003</v>
      </c>
      <c r="D53" s="2">
        <v>987.78002900000001</v>
      </c>
      <c r="E53" s="2">
        <v>181.66000399999999</v>
      </c>
      <c r="F53" s="2">
        <v>1.0900000000000001</v>
      </c>
      <c r="G53" s="2">
        <v>261.70614599999999</v>
      </c>
      <c r="H53" s="2">
        <v>105.271202</v>
      </c>
      <c r="I53" s="2">
        <v>39.921188000000001</v>
      </c>
      <c r="J53" s="2">
        <v>39.629631000000003</v>
      </c>
      <c r="K53" s="2">
        <v>63.874747999999997</v>
      </c>
      <c r="L53" s="2">
        <v>0.85126000000000002</v>
      </c>
    </row>
    <row r="54" spans="1:12" x14ac:dyDescent="0.3">
      <c r="A54" s="1">
        <v>42887</v>
      </c>
      <c r="B54" s="2">
        <v>34.228164999999997</v>
      </c>
      <c r="C54" s="2">
        <v>72.321999000000005</v>
      </c>
      <c r="D54" s="2">
        <v>968</v>
      </c>
      <c r="E54" s="2">
        <v>149.41000399999999</v>
      </c>
      <c r="F54" s="2">
        <v>1.05</v>
      </c>
      <c r="G54" s="2">
        <v>248.698318</v>
      </c>
      <c r="H54" s="2">
        <v>101.747139</v>
      </c>
      <c r="I54" s="2">
        <v>38.740195999999997</v>
      </c>
      <c r="J54" s="2">
        <v>36.567340999999999</v>
      </c>
      <c r="K54" s="2">
        <v>66.809157999999996</v>
      </c>
      <c r="L54" s="2">
        <v>0.874</v>
      </c>
    </row>
    <row r="55" spans="1:12" x14ac:dyDescent="0.3">
      <c r="A55" s="1">
        <v>42856</v>
      </c>
      <c r="B55" s="2">
        <v>36.156101</v>
      </c>
      <c r="C55" s="2">
        <v>68.202003000000005</v>
      </c>
      <c r="D55" s="2">
        <v>994.61999500000002</v>
      </c>
      <c r="E55" s="2">
        <v>163.070007</v>
      </c>
      <c r="F55" s="2">
        <v>1.1100000000000001</v>
      </c>
      <c r="G55" s="2">
        <v>250.23580899999999</v>
      </c>
      <c r="H55" s="2">
        <v>103.365532</v>
      </c>
      <c r="I55" s="2">
        <v>39.275737999999997</v>
      </c>
      <c r="J55" s="2">
        <v>38.188564</v>
      </c>
      <c r="K55" s="2">
        <v>65.803061999999997</v>
      </c>
      <c r="L55" s="2">
        <v>0.89512000000000003</v>
      </c>
    </row>
    <row r="56" spans="1:12" x14ac:dyDescent="0.3">
      <c r="A56" s="1">
        <v>42826</v>
      </c>
      <c r="B56" s="2">
        <v>33.999889000000003</v>
      </c>
      <c r="C56" s="2">
        <v>62.813999000000003</v>
      </c>
      <c r="D56" s="2">
        <v>924.98999000000003</v>
      </c>
      <c r="E56" s="2">
        <v>152.199997</v>
      </c>
      <c r="F56" s="2">
        <v>1.1100000000000001</v>
      </c>
      <c r="G56" s="2">
        <v>239.839325</v>
      </c>
      <c r="H56" s="2">
        <v>110.700897</v>
      </c>
      <c r="I56" s="2">
        <v>37.271790000000003</v>
      </c>
      <c r="J56" s="2">
        <v>37.147598000000002</v>
      </c>
      <c r="K56" s="2">
        <v>69.247664999999998</v>
      </c>
      <c r="L56" s="2">
        <v>0.91679999999999995</v>
      </c>
    </row>
    <row r="57" spans="1:12" x14ac:dyDescent="0.3">
      <c r="A57" s="1">
        <v>42795</v>
      </c>
      <c r="B57" s="2">
        <v>34.002251000000001</v>
      </c>
      <c r="C57" s="2">
        <v>55.66</v>
      </c>
      <c r="D57" s="2">
        <v>886.53997800000002</v>
      </c>
      <c r="E57" s="2">
        <v>147.80999800000001</v>
      </c>
      <c r="F57" s="2">
        <v>1.19</v>
      </c>
      <c r="G57" s="2">
        <v>238.192566</v>
      </c>
      <c r="H57" s="2">
        <v>108.584557</v>
      </c>
      <c r="I57" s="2">
        <v>36.337780000000002</v>
      </c>
      <c r="J57" s="2">
        <v>39.445557000000001</v>
      </c>
      <c r="K57" s="2">
        <v>67.556961000000001</v>
      </c>
      <c r="L57" s="2">
        <v>0.93571000000000004</v>
      </c>
    </row>
    <row r="58" spans="1:12" x14ac:dyDescent="0.3">
      <c r="A58" s="1">
        <v>42767</v>
      </c>
      <c r="B58" s="2">
        <v>32.283596000000003</v>
      </c>
      <c r="C58" s="2">
        <v>49.998001000000002</v>
      </c>
      <c r="D58" s="2">
        <v>845.03997800000002</v>
      </c>
      <c r="E58" s="2">
        <v>142.13000500000001</v>
      </c>
      <c r="F58" s="2">
        <v>1.1100000000000001</v>
      </c>
      <c r="G58" s="2">
        <v>235.661148</v>
      </c>
      <c r="H58" s="2">
        <v>105.424408</v>
      </c>
      <c r="I58" s="2">
        <v>35.926791999999999</v>
      </c>
      <c r="J58" s="2">
        <v>40.157600000000002</v>
      </c>
      <c r="K58" s="2">
        <v>66.656311000000002</v>
      </c>
      <c r="L58" s="2">
        <v>0.94479999999999997</v>
      </c>
    </row>
    <row r="59" spans="1:12" x14ac:dyDescent="0.3">
      <c r="A59" s="1">
        <v>42736</v>
      </c>
      <c r="B59" s="2">
        <v>28.597815000000001</v>
      </c>
      <c r="C59" s="2">
        <v>50.386001999999998</v>
      </c>
      <c r="D59" s="2">
        <v>823.47997999999995</v>
      </c>
      <c r="E59" s="2">
        <v>140.71000699999999</v>
      </c>
      <c r="F59" s="2">
        <v>1.19</v>
      </c>
      <c r="G59" s="2">
        <v>222.179947</v>
      </c>
      <c r="H59" s="2">
        <v>105.960686</v>
      </c>
      <c r="I59" s="2">
        <v>35.592872999999997</v>
      </c>
      <c r="J59" s="2">
        <v>39.236438999999997</v>
      </c>
      <c r="K59" s="2">
        <v>66.498299000000003</v>
      </c>
      <c r="L59" s="2">
        <v>0.93383000000000005</v>
      </c>
    </row>
    <row r="60" spans="1:12" x14ac:dyDescent="0.3">
      <c r="A60" s="1">
        <v>42705</v>
      </c>
      <c r="B60" s="2">
        <v>27.294592000000002</v>
      </c>
      <c r="C60" s="2">
        <v>42.737999000000002</v>
      </c>
      <c r="D60" s="2">
        <v>749.86999500000002</v>
      </c>
      <c r="E60" s="2">
        <v>123.800003</v>
      </c>
      <c r="F60" s="2">
        <v>1.25</v>
      </c>
      <c r="G60" s="2">
        <v>220.95115699999999</v>
      </c>
      <c r="H60" s="2">
        <v>99.039908999999994</v>
      </c>
      <c r="I60" s="2">
        <v>35.498694999999998</v>
      </c>
      <c r="J60" s="2">
        <v>42.734969999999997</v>
      </c>
      <c r="K60" s="2">
        <v>70.116707000000005</v>
      </c>
      <c r="L60" s="2">
        <v>0.95057000000000003</v>
      </c>
    </row>
    <row r="61" spans="1:12" x14ac:dyDescent="0.3">
      <c r="A61" s="1">
        <v>42675</v>
      </c>
      <c r="B61" s="2">
        <v>25.912531000000001</v>
      </c>
      <c r="C61" s="2">
        <v>37.880001</v>
      </c>
      <c r="D61" s="2">
        <v>750.57000700000003</v>
      </c>
      <c r="E61" s="2">
        <v>117</v>
      </c>
      <c r="F61" s="2">
        <v>1.42</v>
      </c>
      <c r="G61" s="2">
        <v>232.88064600000001</v>
      </c>
      <c r="H61" s="2">
        <v>94.193398000000002</v>
      </c>
      <c r="I61" s="2">
        <v>34.258662999999999</v>
      </c>
      <c r="J61" s="2">
        <v>39.948959000000002</v>
      </c>
      <c r="K61" s="2">
        <v>63.527714000000003</v>
      </c>
      <c r="L61" s="2">
        <v>0.93910000000000005</v>
      </c>
    </row>
    <row r="64" spans="1:12" x14ac:dyDescent="0.3">
      <c r="A64" t="s">
        <v>20</v>
      </c>
    </row>
    <row r="65" spans="1:1" x14ac:dyDescent="0.3">
      <c r="A65" t="s">
        <v>21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70B8B-557E-460F-8399-B2E85A11CA3E}">
  <dimension ref="A1:M60"/>
  <sheetViews>
    <sheetView workbookViewId="0">
      <selection activeCell="N5" sqref="N5"/>
    </sheetView>
  </sheetViews>
  <sheetFormatPr defaultRowHeight="14.4" x14ac:dyDescent="0.3"/>
  <cols>
    <col min="1" max="1" width="10.5546875" bestFit="1" customWidth="1"/>
    <col min="2" max="3" width="7.6640625" bestFit="1" customWidth="1"/>
    <col min="4" max="4" width="8.5546875" bestFit="1" customWidth="1"/>
    <col min="5" max="5" width="7.6640625" bestFit="1" customWidth="1"/>
    <col min="6" max="6" width="7.77734375" bestFit="1" customWidth="1"/>
    <col min="7" max="10" width="7.6640625" bestFit="1" customWidth="1"/>
    <col min="11" max="11" width="18.109375" bestFit="1" customWidth="1"/>
    <col min="12" max="12" width="14.109375" bestFit="1" customWidth="1"/>
    <col min="13" max="13" width="14.5546875" bestFit="1" customWidth="1"/>
  </cols>
  <sheetData>
    <row r="1" spans="1:13" x14ac:dyDescent="0.3">
      <c r="A1" t="s">
        <v>0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19</v>
      </c>
      <c r="L1" s="6" t="s">
        <v>17</v>
      </c>
      <c r="M1" s="6" t="s">
        <v>1</v>
      </c>
    </row>
    <row r="2" spans="1:13" x14ac:dyDescent="0.3">
      <c r="A2" s="1">
        <v>44470</v>
      </c>
      <c r="B2" s="4">
        <f>Table1[[#This Row],[APPL]]/'Stock Prices'!B3-1</f>
        <v>3.5689067137809172E-2</v>
      </c>
      <c r="C2" s="4">
        <f>Table1[[#This Row],[TSLA]]/'Stock Prices'!C3-1</f>
        <v>0.12202765698735396</v>
      </c>
      <c r="D2" s="4">
        <f>Table1[[#This Row],[AMZN]]/'Stock Prices'!D3-1</f>
        <v>4.9223129423172418E-2</v>
      </c>
      <c r="E2" s="4">
        <f>Table1[[#This Row],[NFLX]]/'Stock Prices'!E3-1</f>
        <v>4.5269755837265446E-2</v>
      </c>
      <c r="F2" s="4">
        <f>Table1[[#This Row],[FORD]]/'Stock Prices'!F3-1</f>
        <v>-0.10878661087866115</v>
      </c>
      <c r="G2" s="4">
        <f>Table1[[#This Row],[LMT]]/'Stock Prices'!G3-1</f>
        <v>5.7664426699546301E-2</v>
      </c>
      <c r="H2" s="4">
        <f>Table1[[#This Row],[DIS]]/'Stock Prices'!H3-1</f>
        <v>1.1645096786015108E-2</v>
      </c>
      <c r="I2" s="4">
        <f>Table1[[#This Row],[KO]]/'Stock Prices'!I3-1</f>
        <v>3.5774547477984031E-2</v>
      </c>
      <c r="J2" s="4">
        <f>Table1[[#This Row],[VZ]]/'Stock Prices'!J3-1</f>
        <v>-3.8881651567587383E-2</v>
      </c>
      <c r="K2" s="7">
        <f t="shared" ref="K2:K33" si="0">(1+L2)/(1+M2)-1</f>
        <v>5.7581815777993262E-2</v>
      </c>
      <c r="L2" s="5">
        <f>Table1[[#This Row],[BMW.DE (EUR)]]/'Stock Prices'!K3-1</f>
        <v>5.799898361529765E-2</v>
      </c>
      <c r="M2" s="5">
        <f>Table1[[#This Row],[USD/EUR]]/'Stock Prices'!L3-1</f>
        <v>3.9445443471208819E-4</v>
      </c>
    </row>
    <row r="3" spans="1:13" x14ac:dyDescent="0.3">
      <c r="A3" s="1">
        <v>44440</v>
      </c>
      <c r="B3" s="4">
        <f>Table1[[#This Row],[APPL]]/'Stock Prices'!B4-1</f>
        <v>-6.6640293373359083E-2</v>
      </c>
      <c r="C3" s="4">
        <f>Table1[[#This Row],[TSLA]]/'Stock Prices'!C4-1</f>
        <v>5.4042313063702219E-2</v>
      </c>
      <c r="D3" s="4">
        <f>Table1[[#This Row],[AMZN]]/'Stock Prices'!D4-1</f>
        <v>-5.3518074534268933E-2</v>
      </c>
      <c r="E3" s="4">
        <f>Table1[[#This Row],[NFLX]]/'Stock Prices'!E4-1</f>
        <v>7.2295762145168307E-2</v>
      </c>
      <c r="F3" s="4">
        <f>Table1[[#This Row],[FORD]]/'Stock Prices'!F4-1</f>
        <v>-8.0769230769230704E-2</v>
      </c>
      <c r="G3" s="4">
        <f>Table1[[#This Row],[LMT]]/'Stock Prices'!G4-1</f>
        <v>-3.3918174886422015E-2</v>
      </c>
      <c r="H3" s="4">
        <f>Table1[[#This Row],[DIS]]/'Stock Prices'!H4-1</f>
        <v>-6.6905707662895164E-2</v>
      </c>
      <c r="I3" s="4">
        <f>Table1[[#This Row],[KO]]/'Stock Prices'!I4-1</f>
        <v>-6.8193890578303273E-2</v>
      </c>
      <c r="J3" s="4">
        <f>Table1[[#This Row],[VZ]]/'Stock Prices'!J4-1</f>
        <v>-1.8000041762882946E-2</v>
      </c>
      <c r="K3" s="7">
        <f t="shared" si="0"/>
        <v>1.268964811019635E-2</v>
      </c>
      <c r="L3" s="5">
        <f>Table1[[#This Row],[BMW.DE (EUR)]]/'Stock Prices'!K4-1</f>
        <v>2.9737450675471511E-2</v>
      </c>
      <c r="M3" s="5">
        <f>Table1[[#This Row],[USD/EUR]]/'Stock Prices'!L4-1</f>
        <v>1.683418271045678E-2</v>
      </c>
    </row>
    <row r="4" spans="1:13" x14ac:dyDescent="0.3">
      <c r="A4" s="1">
        <v>44409</v>
      </c>
      <c r="B4" s="4">
        <f>Table1[[#This Row],[APPL]]/'Stock Prices'!B5-1</f>
        <v>4.0929696103353841E-2</v>
      </c>
      <c r="C4" s="4">
        <f>Table1[[#This Row],[TSLA]]/'Stock Prices'!C5-1</f>
        <v>7.0605294168708532E-2</v>
      </c>
      <c r="D4" s="4">
        <f>Table1[[#This Row],[AMZN]]/'Stock Prices'!D5-1</f>
        <v>4.303413197328898E-2</v>
      </c>
      <c r="E4" s="4">
        <f>Table1[[#This Row],[NFLX]]/'Stock Prices'!E5-1</f>
        <v>9.9735290495687412E-2</v>
      </c>
      <c r="F4" s="4">
        <f>Table1[[#This Row],[FORD]]/'Stock Prices'!F5-1</f>
        <v>-7.6335877862595547E-3</v>
      </c>
      <c r="G4" s="4">
        <f>Table1[[#This Row],[LMT]]/'Stock Prices'!G5-1</f>
        <v>-3.1937023701047007E-2</v>
      </c>
      <c r="H4" s="4">
        <f>Table1[[#This Row],[DIS]]/'Stock Prices'!H5-1</f>
        <v>2.9996584933607906E-2</v>
      </c>
      <c r="I4" s="4">
        <f>Table1[[#This Row],[KO]]/'Stock Prices'!I5-1</f>
        <v>-1.2624868809507528E-2</v>
      </c>
      <c r="J4" s="4">
        <f>Table1[[#This Row],[VZ]]/'Stock Prices'!J5-1</f>
        <v>-2.9065947140762827E-3</v>
      </c>
      <c r="K4" s="7">
        <f t="shared" si="0"/>
        <v>-4.7569393393197879E-2</v>
      </c>
      <c r="L4" s="5">
        <f>Table1[[#This Row],[BMW.DE (EUR)]]/'Stock Prices'!K5-1</f>
        <v>-4.1845423528091064E-2</v>
      </c>
      <c r="M4" s="5">
        <f>Table1[[#This Row],[USD/EUR]]/'Stock Prices'!L5-1</f>
        <v>6.0098550229286118E-3</v>
      </c>
    </row>
    <row r="5" spans="1:13" x14ac:dyDescent="0.3">
      <c r="A5" s="1">
        <v>44378</v>
      </c>
      <c r="B5" s="4">
        <f>Table1[[#This Row],[APPL]]/'Stock Prices'!B6-1</f>
        <v>6.4982382523294691E-2</v>
      </c>
      <c r="C5" s="4">
        <f>Table1[[#This Row],[TSLA]]/'Stock Prices'!C6-1</f>
        <v>1.1034279634527966E-2</v>
      </c>
      <c r="D5" s="4">
        <f>Table1[[#This Row],[AMZN]]/'Stock Prices'!D6-1</f>
        <v>-3.272226491778274E-2</v>
      </c>
      <c r="E5" s="4">
        <f>Table1[[#This Row],[NFLX]]/'Stock Prices'!E6-1</f>
        <v>-2.0143531089608757E-2</v>
      </c>
      <c r="F5" s="4">
        <f>Table1[[#This Row],[FORD]]/'Stock Prices'!F6-1</f>
        <v>-0.1148648648648648</v>
      </c>
      <c r="G5" s="4">
        <f>Table1[[#This Row],[LMT]]/'Stock Prices'!G6-1</f>
        <v>-1.7655584433777016E-2</v>
      </c>
      <c r="H5" s="4">
        <f>Table1[[#This Row],[DIS]]/'Stock Prices'!H6-1</f>
        <v>1.4223132179025377E-3</v>
      </c>
      <c r="I5" s="4">
        <f>Table1[[#This Row],[KO]]/'Stock Prices'!I6-1</f>
        <v>6.1905715214044976E-2</v>
      </c>
      <c r="J5" s="4">
        <f>Table1[[#This Row],[VZ]]/'Stock Prices'!J6-1</f>
        <v>-4.461874748572181E-3</v>
      </c>
      <c r="K5" s="7">
        <f t="shared" si="0"/>
        <v>-6.349240814671453E-2</v>
      </c>
      <c r="L5" s="5">
        <f>Table1[[#This Row],[BMW.DE (EUR)]]/'Stock Prices'!K6-1</f>
        <v>-6.0799475104679646E-2</v>
      </c>
      <c r="M5" s="5">
        <f>Table1[[#This Row],[USD/EUR]]/'Stock Prices'!L6-1</f>
        <v>2.8755058319449578E-3</v>
      </c>
    </row>
    <row r="6" spans="1:13" x14ac:dyDescent="0.3">
      <c r="A6" s="1">
        <v>44348</v>
      </c>
      <c r="B6" s="4">
        <f>Table1[[#This Row],[APPL]]/'Stock Prices'!B7-1</f>
        <v>0.10097622710444498</v>
      </c>
      <c r="C6" s="4">
        <f>Table1[[#This Row],[TSLA]]/'Stock Prices'!C7-1</f>
        <v>8.7137397279333006E-2</v>
      </c>
      <c r="D6" s="4">
        <f>Table1[[#This Row],[AMZN]]/'Stock Prices'!D7-1</f>
        <v>6.7354987456015758E-2</v>
      </c>
      <c r="E6" s="4">
        <f>Table1[[#This Row],[NFLX]]/'Stock Prices'!E7-1</f>
        <v>5.0516147453376625E-2</v>
      </c>
      <c r="F6" s="4">
        <f>Table1[[#This Row],[FORD]]/'Stock Prices'!F7-1</f>
        <v>3.8596491228070073E-2</v>
      </c>
      <c r="G6" s="4">
        <f>Table1[[#This Row],[LMT]]/'Stock Prices'!G7-1</f>
        <v>-3.3843860459740194E-3</v>
      </c>
      <c r="H6" s="4">
        <f>Table1[[#This Row],[DIS]]/'Stock Prices'!H7-1</f>
        <v>-1.6120851367059097E-2</v>
      </c>
      <c r="I6" s="4">
        <f>Table1[[#This Row],[KO]]/'Stock Prices'!I7-1</f>
        <v>-2.1342026649336487E-2</v>
      </c>
      <c r="J6" s="4">
        <f>Table1[[#This Row],[VZ]]/'Stock Prices'!J7-1</f>
        <v>-8.1431620483052303E-3</v>
      </c>
      <c r="K6" s="7">
        <f t="shared" si="0"/>
        <v>5.3347012165901875E-2</v>
      </c>
      <c r="L6" s="5">
        <f>Table1[[#This Row],[BMW.DE (EUR)]]/'Stock Prices'!K7-1</f>
        <v>7.8847989396824136E-2</v>
      </c>
      <c r="M6" s="5">
        <f>Table1[[#This Row],[USD/EUR]]/'Stock Prices'!L7-1</f>
        <v>2.4209474120486574E-2</v>
      </c>
    </row>
    <row r="7" spans="1:13" x14ac:dyDescent="0.3">
      <c r="A7" s="1">
        <v>44317</v>
      </c>
      <c r="B7" s="4">
        <f>Table1[[#This Row],[APPL]]/'Stock Prices'!B8-1</f>
        <v>-5.2107170382930224E-2</v>
      </c>
      <c r="C7" s="4">
        <f>Table1[[#This Row],[TSLA]]/'Stock Prices'!C8-1</f>
        <v>-0.11871339473750175</v>
      </c>
      <c r="D7" s="4">
        <f>Table1[[#This Row],[AMZN]]/'Stock Prices'!D8-1</f>
        <v>-7.0470222671807137E-2</v>
      </c>
      <c r="E7" s="4">
        <f>Table1[[#This Row],[NFLX]]/'Stock Prices'!E8-1</f>
        <v>-2.0760655154262175E-2</v>
      </c>
      <c r="F7" s="4">
        <f>Table1[[#This Row],[FORD]]/'Stock Prices'!F8-1</f>
        <v>5.555555555555558E-2</v>
      </c>
      <c r="G7" s="4">
        <f>Table1[[#This Row],[LMT]]/'Stock Prices'!G8-1</f>
        <v>4.3094798786251776E-3</v>
      </c>
      <c r="H7" s="4">
        <f>Table1[[#This Row],[DIS]]/'Stock Prices'!H8-1</f>
        <v>-3.9619448669617308E-2</v>
      </c>
      <c r="I7" s="4">
        <f>Table1[[#This Row],[KO]]/'Stock Prices'!I8-1</f>
        <v>2.4268216046853919E-2</v>
      </c>
      <c r="J7" s="4">
        <f>Table1[[#This Row],[VZ]]/'Stock Prices'!J8-1</f>
        <v>-1.1978621496847142E-2</v>
      </c>
      <c r="K7" s="7">
        <f t="shared" si="0"/>
        <v>4.4966708225845142E-2</v>
      </c>
      <c r="L7" s="5">
        <f>Table1[[#This Row],[BMW.DE (EUR)]]/'Stock Prices'!K8-1</f>
        <v>3.9568262704329227E-2</v>
      </c>
      <c r="M7" s="5">
        <f>Table1[[#This Row],[USD/EUR]]/'Stock Prices'!L8-1</f>
        <v>-5.1661411593499906E-3</v>
      </c>
    </row>
    <row r="8" spans="1:13" x14ac:dyDescent="0.3">
      <c r="A8" s="1">
        <v>44287</v>
      </c>
      <c r="B8" s="4">
        <f>Table1[[#This Row],[APPL]]/'Stock Prices'!B9-1</f>
        <v>7.6217781562805342E-2</v>
      </c>
      <c r="C8" s="4">
        <f>Table1[[#This Row],[TSLA]]/'Stock Prices'!C9-1</f>
        <v>6.2147245123038042E-2</v>
      </c>
      <c r="D8" s="4">
        <f>Table1[[#This Row],[AMZN]]/'Stock Prices'!D9-1</f>
        <v>0.12066263140846867</v>
      </c>
      <c r="E8" s="4">
        <f>Table1[[#This Row],[NFLX]]/'Stock Prices'!E9-1</f>
        <v>-1.5699885795148139E-2</v>
      </c>
      <c r="F8" s="4">
        <f>Table1[[#This Row],[FORD]]/'Stock Prices'!F9-1</f>
        <v>-5.2631578947368363E-2</v>
      </c>
      <c r="G8" s="4">
        <f>Table1[[#This Row],[LMT]]/'Stock Prices'!G9-1</f>
        <v>2.9932381451586831E-2</v>
      </c>
      <c r="H8" s="4">
        <f>Table1[[#This Row],[DIS]]/'Stock Prices'!H9-1</f>
        <v>8.1291999104877721E-3</v>
      </c>
      <c r="I8" s="4">
        <f>Table1[[#This Row],[KO]]/'Stock Prices'!I9-1</f>
        <v>3.2618119896913322E-2</v>
      </c>
      <c r="J8" s="4">
        <f>Table1[[#This Row],[VZ]]/'Stock Prices'!J9-1</f>
        <v>-6.1908567671166148E-3</v>
      </c>
      <c r="K8" s="7">
        <f t="shared" si="0"/>
        <v>-2.4863187506142137E-2</v>
      </c>
      <c r="L8" s="5">
        <f>Table1[[#This Row],[BMW.DE (EUR)]]/'Stock Prices'!K9-1</f>
        <v>-5.7307538767104482E-2</v>
      </c>
      <c r="M8" s="5">
        <f>Table1[[#This Row],[USD/EUR]]/'Stock Prices'!L9-1</f>
        <v>-3.3271589017327408E-2</v>
      </c>
    </row>
    <row r="9" spans="1:13" x14ac:dyDescent="0.3">
      <c r="A9" s="1">
        <v>44256</v>
      </c>
      <c r="B9" s="4">
        <f>Table1[[#This Row],[APPL]]/'Stock Prices'!B10-1</f>
        <v>8.8448675685499634E-3</v>
      </c>
      <c r="C9" s="4">
        <f>Table1[[#This Row],[TSLA]]/'Stock Prices'!C10-1</f>
        <v>-1.1206524056254663E-2</v>
      </c>
      <c r="D9" s="4">
        <f>Table1[[#This Row],[AMZN]]/'Stock Prices'!D10-1</f>
        <v>3.7186293426838546E-4</v>
      </c>
      <c r="E9" s="4">
        <f>Table1[[#This Row],[NFLX]]/'Stock Prices'!E10-1</f>
        <v>-3.1901278214030993E-2</v>
      </c>
      <c r="F9" s="4">
        <f>Table1[[#This Row],[FORD]]/'Stock Prices'!F10-1</f>
        <v>-0.21270718232044195</v>
      </c>
      <c r="G9" s="4">
        <f>Table1[[#This Row],[LMT]]/'Stock Prices'!G10-1</f>
        <v>0.12742813137323816</v>
      </c>
      <c r="H9" s="4">
        <f>Table1[[#This Row],[DIS]]/'Stock Prices'!H10-1</f>
        <v>-2.3910226234509113E-2</v>
      </c>
      <c r="I9" s="4">
        <f>Table1[[#This Row],[KO]]/'Stock Prices'!I10-1</f>
        <v>7.593386360607246E-2</v>
      </c>
      <c r="J9" s="4">
        <f>Table1[[#This Row],[VZ]]/'Stock Prices'!J10-1</f>
        <v>5.1537158659852977E-2</v>
      </c>
      <c r="K9" s="7">
        <f t="shared" si="0"/>
        <v>0.20147329482384557</v>
      </c>
      <c r="L9" s="5">
        <f>Table1[[#This Row],[BMW.DE (EUR)]]/'Stock Prices'!K10-1</f>
        <v>0.2373425644324183</v>
      </c>
      <c r="M9" s="5">
        <f>Table1[[#This Row],[USD/EUR]]/'Stock Prices'!L10-1</f>
        <v>2.985440439092879E-2</v>
      </c>
    </row>
    <row r="10" spans="1:13" x14ac:dyDescent="0.3">
      <c r="A10" s="1">
        <v>44228</v>
      </c>
      <c r="B10" s="4">
        <f>Table1[[#This Row],[APPL]]/'Stock Prices'!B11-1</f>
        <v>-8.1085080515974739E-2</v>
      </c>
      <c r="C10" s="4">
        <f>Table1[[#This Row],[TSLA]]/'Stock Prices'!C11-1</f>
        <v>-0.14874046940446661</v>
      </c>
      <c r="D10" s="4">
        <f>Table1[[#This Row],[AMZN]]/'Stock Prices'!D11-1</f>
        <v>-3.5328432640226226E-2</v>
      </c>
      <c r="E10" s="4">
        <f>Table1[[#This Row],[NFLX]]/'Stock Prices'!E11-1</f>
        <v>1.2133888348751176E-2</v>
      </c>
      <c r="F10" s="4">
        <f>Table1[[#This Row],[FORD]]/'Stock Prices'!F11-1</f>
        <v>0.14920634920634934</v>
      </c>
      <c r="G10" s="4">
        <f>Table1[[#This Row],[LMT]]/'Stock Prices'!G11-1</f>
        <v>2.6194763838155222E-2</v>
      </c>
      <c r="H10" s="4">
        <f>Table1[[#This Row],[DIS]]/'Stock Prices'!H11-1</f>
        <v>0.12410058421954684</v>
      </c>
      <c r="I10" s="4">
        <f>Table1[[#This Row],[KO]]/'Stock Prices'!I11-1</f>
        <v>1.7445454852733855E-2</v>
      </c>
      <c r="J10" s="4">
        <f>Table1[[#This Row],[VZ]]/'Stock Prices'!J11-1</f>
        <v>2.0858502654044431E-2</v>
      </c>
      <c r="K10" s="7">
        <f t="shared" si="0"/>
        <v>1.5780845715501535E-2</v>
      </c>
      <c r="L10" s="5">
        <f>Table1[[#This Row],[BMW.DE (EUR)]]/'Stock Prices'!K11-1</f>
        <v>2.1282743810506766E-2</v>
      </c>
      <c r="M10" s="5">
        <f>Table1[[#This Row],[USD/EUR]]/'Stock Prices'!L11-1</f>
        <v>5.416422369265872E-3</v>
      </c>
    </row>
    <row r="11" spans="1:13" x14ac:dyDescent="0.3">
      <c r="A11" s="1">
        <v>44197</v>
      </c>
      <c r="B11" s="4">
        <f>Table1[[#This Row],[APPL]]/'Stock Prices'!B12-1</f>
        <v>-5.5015968754564826E-3</v>
      </c>
      <c r="C11" s="4">
        <f>Table1[[#This Row],[TSLA]]/'Stock Prices'!C12-1</f>
        <v>0.12450585701049999</v>
      </c>
      <c r="D11" s="4">
        <f>Table1[[#This Row],[AMZN]]/'Stock Prices'!D12-1</f>
        <v>-1.5576012397923389E-2</v>
      </c>
      <c r="E11" s="4">
        <f>Table1[[#This Row],[NFLX]]/'Stock Prices'!E12-1</f>
        <v>-1.542352987344997E-2</v>
      </c>
      <c r="F11" s="4">
        <f>Table1[[#This Row],[FORD]]/'Stock Prices'!F12-1</f>
        <v>0.73076923076923062</v>
      </c>
      <c r="G11" s="4">
        <f>Table1[[#This Row],[LMT]]/'Stock Prices'!G12-1</f>
        <v>-9.3413732907998259E-2</v>
      </c>
      <c r="H11" s="4">
        <f>Table1[[#This Row],[DIS]]/'Stock Prices'!H12-1</f>
        <v>-7.180701789739008E-2</v>
      </c>
      <c r="I11" s="4">
        <f>Table1[[#This Row],[KO]]/'Stock Prices'!I12-1</f>
        <v>-0.12199121632661702</v>
      </c>
      <c r="J11" s="4">
        <f>Table1[[#This Row],[VZ]]/'Stock Prices'!J12-1</f>
        <v>-6.8085051490445414E-2</v>
      </c>
      <c r="K11" s="7">
        <f t="shared" si="0"/>
        <v>-4.3414208142376287E-2</v>
      </c>
      <c r="L11" s="5">
        <f>Table1[[#This Row],[BMW.DE (EUR)]]/'Stock Prices'!K12-1</f>
        <v>-3.0735268032959229E-2</v>
      </c>
      <c r="M11" s="5">
        <f>Table1[[#This Row],[USD/EUR]]/'Stock Prices'!L12-1</f>
        <v>1.3254368000590322E-2</v>
      </c>
    </row>
    <row r="12" spans="1:13" x14ac:dyDescent="0.3">
      <c r="A12" s="1">
        <v>44166</v>
      </c>
      <c r="B12" s="4">
        <f>Table1[[#This Row],[APPL]]/'Stock Prices'!B13-1</f>
        <v>0.1164965350342404</v>
      </c>
      <c r="C12" s="4">
        <f>Table1[[#This Row],[TSLA]]/'Stock Prices'!C13-1</f>
        <v>0.24325231296345229</v>
      </c>
      <c r="D12" s="4">
        <f>Table1[[#This Row],[AMZN]]/'Stock Prices'!D13-1</f>
        <v>2.8058323728780366E-2</v>
      </c>
      <c r="E12" s="4">
        <f>Table1[[#This Row],[NFLX]]/'Stock Prices'!E13-1</f>
        <v>0.10195632112599151</v>
      </c>
      <c r="F12" s="4">
        <f>Table1[[#This Row],[FORD]]/'Stock Prices'!F13-1</f>
        <v>-5.464480874316946E-3</v>
      </c>
      <c r="G12" s="4">
        <f>Table1[[#This Row],[LMT]]/'Stock Prices'!G13-1</f>
        <v>-2.0649820524512807E-2</v>
      </c>
      <c r="H12" s="4">
        <f>Table1[[#This Row],[DIS]]/'Stock Prices'!H13-1</f>
        <v>0.22410647334999223</v>
      </c>
      <c r="I12" s="4">
        <f>Table1[[#This Row],[KO]]/'Stock Prices'!I13-1</f>
        <v>7.1123845371738659E-2</v>
      </c>
      <c r="J12" s="4">
        <f>Table1[[#This Row],[VZ]]/'Stock Prices'!J13-1</f>
        <v>-2.7479010417092997E-2</v>
      </c>
      <c r="K12" s="7">
        <f t="shared" si="0"/>
        <v>1.6041015748726295E-2</v>
      </c>
      <c r="L12" s="5">
        <f>Table1[[#This Row],[BMW.DE (EUR)]]/'Stock Prices'!K13-1</f>
        <v>-1.1089658551272752E-2</v>
      </c>
      <c r="M12" s="5">
        <f>Table1[[#This Row],[USD/EUR]]/'Stock Prices'!L13-1</f>
        <v>-2.6702341617583558E-2</v>
      </c>
    </row>
    <row r="13" spans="1:13" x14ac:dyDescent="0.3">
      <c r="A13" s="1">
        <v>44136</v>
      </c>
      <c r="B13" s="4">
        <f>Table1[[#This Row],[APPL]]/'Stock Prices'!B14-1</f>
        <v>9.3606525857000245E-2</v>
      </c>
      <c r="C13" s="4">
        <f>Table1[[#This Row],[TSLA]]/'Stock Prices'!C14-1</f>
        <v>0.46273570465771208</v>
      </c>
      <c r="D13" s="4">
        <f>Table1[[#This Row],[AMZN]]/'Stock Prices'!D14-1</f>
        <v>4.3439929271318345E-2</v>
      </c>
      <c r="E13" s="4">
        <f>Table1[[#This Row],[NFLX]]/'Stock Prices'!E14-1</f>
        <v>3.1445794582036335E-2</v>
      </c>
      <c r="F13" s="4">
        <f>Table1[[#This Row],[FORD]]/'Stock Prices'!F14-1</f>
        <v>0.20394736842105265</v>
      </c>
      <c r="G13" s="4">
        <f>Table1[[#This Row],[LMT]]/'Stock Prices'!G14-1</f>
        <v>4.2469868710911296E-2</v>
      </c>
      <c r="H13" s="4">
        <f>Table1[[#This Row],[DIS]]/'Stock Prices'!H14-1</f>
        <v>0.22070098969072172</v>
      </c>
      <c r="I13" s="4">
        <f>Table1[[#This Row],[KO]]/'Stock Prices'!I14-1</f>
        <v>7.3658015380498432E-2</v>
      </c>
      <c r="J13" s="4">
        <f>Table1[[#This Row],[VZ]]/'Stock Prices'!J14-1</f>
        <v>7.1296834451174407E-2</v>
      </c>
      <c r="K13" s="7">
        <f t="shared" si="0"/>
        <v>0.27612854641798767</v>
      </c>
      <c r="L13" s="5">
        <f>Table1[[#This Row],[BMW.DE (EUR)]]/'Stock Prices'!K14-1</f>
        <v>0.24471706841881513</v>
      </c>
      <c r="M13" s="5">
        <f>Table1[[#This Row],[USD/EUR]]/'Stock Prices'!L14-1</f>
        <v>-2.4614666043904831E-2</v>
      </c>
    </row>
    <row r="14" spans="1:13" x14ac:dyDescent="0.3">
      <c r="A14" s="1">
        <v>44105</v>
      </c>
      <c r="B14" s="4">
        <f>Table1[[#This Row],[APPL]]/'Stock Prices'!B15-1</f>
        <v>-6.0012035294899291E-2</v>
      </c>
      <c r="C14" s="4">
        <f>Table1[[#This Row],[TSLA]]/'Stock Prices'!C15-1</f>
        <v>-9.5498939523579018E-2</v>
      </c>
      <c r="D14" s="4">
        <f>Table1[[#This Row],[AMZN]]/'Stock Prices'!D15-1</f>
        <v>-3.5754122682822076E-2</v>
      </c>
      <c r="E14" s="4">
        <f>Table1[[#This Row],[NFLX]]/'Stock Prices'!E15-1</f>
        <v>-4.8577103470945904E-2</v>
      </c>
      <c r="F14" s="4">
        <f>Table1[[#This Row],[FORD]]/'Stock Prices'!F15-1</f>
        <v>9.3525179856115193E-2</v>
      </c>
      <c r="G14" s="4">
        <f>Table1[[#This Row],[LMT]]/'Stock Prices'!G15-1</f>
        <v>-8.649026058310838E-2</v>
      </c>
      <c r="H14" s="4">
        <f>Table1[[#This Row],[DIS]]/'Stock Prices'!H15-1</f>
        <v>-2.2807881643973515E-2</v>
      </c>
      <c r="I14" s="4">
        <f>Table1[[#This Row],[KO]]/'Stock Prices'!I15-1</f>
        <v>-1.8654302464226502E-2</v>
      </c>
      <c r="J14" s="4">
        <f>Table1[[#This Row],[VZ]]/'Stock Prices'!J15-1</f>
        <v>-4.2023905800321115E-2</v>
      </c>
      <c r="K14" s="7">
        <f t="shared" si="0"/>
        <v>-5.8657098762037729E-2</v>
      </c>
      <c r="L14" s="5">
        <f>Table1[[#This Row],[BMW.DE (EUR)]]/'Stock Prices'!K15-1</f>
        <v>-5.3395729862159014E-2</v>
      </c>
      <c r="M14" s="5">
        <f>Table1[[#This Row],[USD/EUR]]/'Stock Prices'!L15-1</f>
        <v>5.5892161006998453E-3</v>
      </c>
    </row>
    <row r="15" spans="1:13" x14ac:dyDescent="0.3">
      <c r="A15" s="1">
        <v>44075</v>
      </c>
      <c r="B15" s="4">
        <f>Table1[[#This Row],[APPL]]/'Stock Prices'!B16-1</f>
        <v>-0.10090832337354094</v>
      </c>
      <c r="C15" s="4">
        <f>Table1[[#This Row],[TSLA]]/'Stock Prices'!C16-1</f>
        <v>-0.13908732546634428</v>
      </c>
      <c r="D15" s="4">
        <f>Table1[[#This Row],[AMZN]]/'Stock Prices'!D16-1</f>
        <v>-8.757852435715352E-2</v>
      </c>
      <c r="E15" s="4">
        <f>Table1[[#This Row],[NFLX]]/'Stock Prices'!E16-1</f>
        <v>-5.5763273494082832E-2</v>
      </c>
      <c r="F15" s="4">
        <f>Table1[[#This Row],[FORD]]/'Stock Prices'!F16-1</f>
        <v>-0.14197530864197538</v>
      </c>
      <c r="G15" s="4">
        <f>Table1[[#This Row],[LMT]]/'Stock Prices'!G16-1</f>
        <v>-1.1890833158746061E-2</v>
      </c>
      <c r="H15" s="4">
        <f>Table1[[#This Row],[DIS]]/'Stock Prices'!H16-1</f>
        <v>-5.9073278951743302E-2</v>
      </c>
      <c r="I15" s="4">
        <f>Table1[[#This Row],[KO]]/'Stock Prices'!I16-1</f>
        <v>-3.2305052348260421E-3</v>
      </c>
      <c r="J15" s="4">
        <f>Table1[[#This Row],[VZ]]/'Stock Prices'!J16-1</f>
        <v>3.7118305874916935E-3</v>
      </c>
      <c r="K15" s="7">
        <f t="shared" si="0"/>
        <v>1.5354678133087551E-2</v>
      </c>
      <c r="L15" s="5">
        <f>Table1[[#This Row],[BMW.DE (EUR)]]/'Stock Prices'!K16-1</f>
        <v>3.0590141332772491E-2</v>
      </c>
      <c r="M15" s="5">
        <f>Table1[[#This Row],[USD/EUR]]/'Stock Prices'!L16-1</f>
        <v>1.5005065252368777E-2</v>
      </c>
    </row>
    <row r="16" spans="1:13" x14ac:dyDescent="0.3">
      <c r="A16" s="1">
        <v>44044</v>
      </c>
      <c r="B16" s="4">
        <f>Table1[[#This Row],[APPL]]/'Stock Prices'!B17-1</f>
        <v>0.2143799512102087</v>
      </c>
      <c r="C16" s="4">
        <f>Table1[[#This Row],[TSLA]]/'Stock Prices'!C17-1</f>
        <v>0.74145207116631506</v>
      </c>
      <c r="D16" s="4">
        <f>Table1[[#This Row],[AMZN]]/'Stock Prices'!D17-1</f>
        <v>9.0460973985156956E-2</v>
      </c>
      <c r="E16" s="4">
        <f>Table1[[#This Row],[NFLX]]/'Stock Prices'!E17-1</f>
        <v>8.3210588659685447E-2</v>
      </c>
      <c r="F16" s="4">
        <f>Table1[[#This Row],[FORD]]/'Stock Prices'!F17-1</f>
        <v>0.17391304347826098</v>
      </c>
      <c r="G16" s="4">
        <f>Table1[[#This Row],[LMT]]/'Stock Prices'!G17-1</f>
        <v>2.9791288689294815E-2</v>
      </c>
      <c r="H16" s="4">
        <f>Table1[[#This Row],[DIS]]/'Stock Prices'!H17-1</f>
        <v>0.12767224854331705</v>
      </c>
      <c r="I16" s="4">
        <f>Table1[[#This Row],[KO]]/'Stock Prices'!I17-1</f>
        <v>4.8475929543560614E-2</v>
      </c>
      <c r="J16" s="4">
        <f>Table1[[#This Row],[VZ]]/'Stock Prices'!J17-1</f>
        <v>4.272091268097955E-2</v>
      </c>
      <c r="K16" s="7">
        <f t="shared" si="0"/>
        <v>0.10389376004686413</v>
      </c>
      <c r="L16" s="5">
        <f>Table1[[#This Row],[BMW.DE (EUR)]]/'Stock Prices'!K17-1</f>
        <v>9.9634405042527963E-2</v>
      </c>
      <c r="M16" s="5">
        <f>Table1[[#This Row],[USD/EUR]]/'Stock Prices'!L17-1</f>
        <v>-3.8584827258697496E-3</v>
      </c>
    </row>
    <row r="17" spans="1:13" x14ac:dyDescent="0.3">
      <c r="A17" s="1">
        <v>44013</v>
      </c>
      <c r="B17" s="4">
        <f>Table1[[#This Row],[APPL]]/'Stock Prices'!B18-1</f>
        <v>0.16513163901710959</v>
      </c>
      <c r="C17" s="4">
        <f>Table1[[#This Row],[TSLA]]/'Stock Prices'!C18-1</f>
        <v>0.32501088177519533</v>
      </c>
      <c r="D17" s="4">
        <f>Table1[[#This Row],[AMZN]]/'Stock Prices'!D18-1</f>
        <v>0.14711356811835397</v>
      </c>
      <c r="E17" s="4">
        <f>Table1[[#This Row],[NFLX]]/'Stock Prices'!E18-1</f>
        <v>7.4367078346291082E-2</v>
      </c>
      <c r="F17" s="4">
        <f>Table1[[#This Row],[FORD]]/'Stock Prices'!F18-1</f>
        <v>6.153846153846132E-2</v>
      </c>
      <c r="G17" s="4">
        <f>Table1[[#This Row],[LMT]]/'Stock Prices'!G18-1</f>
        <v>3.850152020693165E-2</v>
      </c>
      <c r="H17" s="4">
        <f>Table1[[#This Row],[DIS]]/'Stock Prices'!H18-1</f>
        <v>4.8695183415026877E-2</v>
      </c>
      <c r="I17" s="4">
        <f>Table1[[#This Row],[KO]]/'Stock Prices'!I18-1</f>
        <v>6.6901693192957801E-2</v>
      </c>
      <c r="J17" s="4">
        <f>Table1[[#This Row],[VZ]]/'Stock Prices'!J18-1</f>
        <v>4.2626340726099388E-2</v>
      </c>
      <c r="K17" s="7">
        <f t="shared" si="0"/>
        <v>1.6189686184938878E-2</v>
      </c>
      <c r="L17" s="5">
        <f>Table1[[#This Row],[BMW.DE (EUR)]]/'Stock Prices'!K18-1</f>
        <v>-3.7310824674591236E-2</v>
      </c>
      <c r="M17" s="5">
        <f>Table1[[#This Row],[USD/EUR]]/'Stock Prices'!L18-1</f>
        <v>-5.264815377174914E-2</v>
      </c>
    </row>
    <row r="18" spans="1:13" x14ac:dyDescent="0.3">
      <c r="A18" s="1">
        <v>43983</v>
      </c>
      <c r="B18" s="4">
        <f>Table1[[#This Row],[APPL]]/'Stock Prices'!B19-1</f>
        <v>0.1504922098012107</v>
      </c>
      <c r="C18" s="4">
        <f>Table1[[#This Row],[TSLA]]/'Stock Prices'!C19-1</f>
        <v>0.29318566467065876</v>
      </c>
      <c r="D18" s="4">
        <f>Table1[[#This Row],[AMZN]]/'Stock Prices'!D19-1</f>
        <v>0.12956674698783988</v>
      </c>
      <c r="E18" s="4">
        <f>Table1[[#This Row],[NFLX]]/'Stock Prices'!E19-1</f>
        <v>8.4125502286278131E-2</v>
      </c>
      <c r="F18" s="4">
        <f>Table1[[#This Row],[FORD]]/'Stock Prices'!F19-1</f>
        <v>6.5573770491803351E-2</v>
      </c>
      <c r="G18" s="4">
        <f>Table1[[#This Row],[LMT]]/'Stock Prices'!G19-1</f>
        <v>-5.4856778994051614E-2</v>
      </c>
      <c r="H18" s="4">
        <f>Table1[[#This Row],[DIS]]/'Stock Prices'!H19-1</f>
        <v>-4.9360621073470945E-2</v>
      </c>
      <c r="I18" s="4">
        <f>Table1[[#This Row],[KO]]/'Stock Prices'!I19-1</f>
        <v>-4.2844890071749075E-2</v>
      </c>
      <c r="J18" s="4">
        <f>Table1[[#This Row],[VZ]]/'Stock Prices'!J19-1</f>
        <v>-3.9212231668255271E-2</v>
      </c>
      <c r="K18" s="7">
        <f t="shared" si="0"/>
        <v>0.15489462869229054</v>
      </c>
      <c r="L18" s="5">
        <f>Table1[[#This Row],[BMW.DE (EUR)]]/'Stock Prices'!K19-1</f>
        <v>0.14080632305280849</v>
      </c>
      <c r="M18" s="5">
        <f>Table1[[#This Row],[USD/EUR]]/'Stock Prices'!L19-1</f>
        <v>-1.2198780121987829E-2</v>
      </c>
    </row>
    <row r="19" spans="1:13" x14ac:dyDescent="0.3">
      <c r="A19" s="1">
        <v>43952</v>
      </c>
      <c r="B19" s="4">
        <f>Table1[[#This Row],[APPL]]/'Stock Prices'!B20-1</f>
        <v>8.2164657369122152E-2</v>
      </c>
      <c r="C19" s="4">
        <f>Table1[[#This Row],[TSLA]]/'Stock Prices'!C20-1</f>
        <v>6.7938766335170708E-2</v>
      </c>
      <c r="D19" s="4">
        <f>Table1[[#This Row],[AMZN]]/'Stock Prices'!D20-1</f>
        <v>-1.2784916329830254E-2</v>
      </c>
      <c r="E19" s="4">
        <f>Table1[[#This Row],[NFLX]]/'Stock Prices'!E20-1</f>
        <v>-2.8580444988735021E-4</v>
      </c>
      <c r="F19" s="4">
        <f>Table1[[#This Row],[FORD]]/'Stock Prices'!F20-1</f>
        <v>0.10909090909090891</v>
      </c>
      <c r="G19" s="4">
        <f>Table1[[#This Row],[LMT]]/'Stock Prices'!G20-1</f>
        <v>-1.5937194661771459E-3</v>
      </c>
      <c r="H19" s="4">
        <f>Table1[[#This Row],[DIS]]/'Stock Prices'!H20-1</f>
        <v>8.4604723354512856E-2</v>
      </c>
      <c r="I19" s="4">
        <f>Table1[[#This Row],[KO]]/'Stock Prices'!I20-1</f>
        <v>1.7215036154091479E-2</v>
      </c>
      <c r="J19" s="4">
        <f>Table1[[#This Row],[VZ]]/'Stock Prices'!J20-1</f>
        <v>9.5229766104034663E-3</v>
      </c>
      <c r="K19" s="7">
        <f t="shared" si="0"/>
        <v>-6.0032990022856891E-3</v>
      </c>
      <c r="L19" s="5">
        <f>Table1[[#This Row],[BMW.DE (EUR)]]/'Stock Prices'!K20-1</f>
        <v>-2.6827116331068046E-2</v>
      </c>
      <c r="M19" s="5">
        <f>Table1[[#This Row],[USD/EUR]]/'Stock Prices'!L20-1</f>
        <v>-2.0949583945178762E-2</v>
      </c>
    </row>
    <row r="20" spans="1:13" x14ac:dyDescent="0.3">
      <c r="A20" s="1">
        <v>43922</v>
      </c>
      <c r="B20" s="4">
        <f>Table1[[#This Row],[APPL]]/'Stock Prices'!B21-1</f>
        <v>0.15537377403545061</v>
      </c>
      <c r="C20" s="4">
        <f>Table1[[#This Row],[TSLA]]/'Stock Prices'!C21-1</f>
        <v>0.49213742866018784</v>
      </c>
      <c r="D20" s="4">
        <f>Table1[[#This Row],[AMZN]]/'Stock Prices'!D21-1</f>
        <v>0.26890016863862765</v>
      </c>
      <c r="E20" s="4">
        <f>Table1[[#This Row],[NFLX]]/'Stock Prices'!E21-1</f>
        <v>0.1181092037283622</v>
      </c>
      <c r="F20" s="4">
        <f>Table1[[#This Row],[FORD]]/'Stock Prices'!F21-1</f>
        <v>-9.009009009009028E-3</v>
      </c>
      <c r="G20" s="4">
        <f>Table1[[#This Row],[LMT]]/'Stock Prices'!G21-1</f>
        <v>0.14783905893406524</v>
      </c>
      <c r="H20" s="4">
        <f>Table1[[#This Row],[DIS]]/'Stock Prices'!H21-1</f>
        <v>0.11956526127464318</v>
      </c>
      <c r="I20" s="4">
        <f>Table1[[#This Row],[KO]]/'Stock Prices'!I21-1</f>
        <v>4.6157374323152256E-2</v>
      </c>
      <c r="J20" s="4">
        <f>Table1[[#This Row],[VZ]]/'Stock Prices'!J21-1</f>
        <v>6.9235319017724617E-2</v>
      </c>
      <c r="K20" s="7">
        <f t="shared" si="0"/>
        <v>0.13125819350172407</v>
      </c>
      <c r="L20" s="5">
        <f>Table1[[#This Row],[BMW.DE (EUR)]]/'Stock Prices'!K21-1</f>
        <v>0.1471929892517041</v>
      </c>
      <c r="M20" s="5">
        <f>Table1[[#This Row],[USD/EUR]]/'Stock Prices'!L21-1</f>
        <v>1.408590527035658E-2</v>
      </c>
    </row>
    <row r="21" spans="1:13" x14ac:dyDescent="0.3">
      <c r="A21" s="1">
        <v>43891</v>
      </c>
      <c r="B21" s="4">
        <f>Table1[[#This Row],[APPL]]/'Stock Prices'!B22-1</f>
        <v>-6.7553600785693613E-2</v>
      </c>
      <c r="C21" s="4">
        <f>Table1[[#This Row],[TSLA]]/'Stock Prices'!C22-1</f>
        <v>-0.21555713776478713</v>
      </c>
      <c r="D21" s="4">
        <f>Table1[[#This Row],[AMZN]]/'Stock Prices'!D22-1</f>
        <v>3.5020555275381504E-2</v>
      </c>
      <c r="E21" s="4">
        <f>Table1[[#This Row],[NFLX]]/'Stock Prices'!E22-1</f>
        <v>1.7532452693636014E-2</v>
      </c>
      <c r="F21" s="4">
        <f>Table1[[#This Row],[FORD]]/'Stock Prices'!F22-1</f>
        <v>0.1100000000000001</v>
      </c>
      <c r="G21" s="4">
        <f>Table1[[#This Row],[LMT]]/'Stock Prices'!G22-1</f>
        <v>-7.7842446255304565E-2</v>
      </c>
      <c r="H21" s="4">
        <f>Table1[[#This Row],[DIS]]/'Stock Prices'!H22-1</f>
        <v>-0.17892055794440187</v>
      </c>
      <c r="I21" s="4">
        <f>Table1[[#This Row],[KO]]/'Stock Prices'!I22-1</f>
        <v>-0.17274263425977332</v>
      </c>
      <c r="J21" s="4">
        <f>Table1[[#This Row],[VZ]]/'Stock Prices'!J22-1</f>
        <v>-7.9395134136930334E-3</v>
      </c>
      <c r="K21" s="7">
        <f t="shared" si="0"/>
        <v>-0.20045854140835251</v>
      </c>
      <c r="L21" s="5">
        <f>Table1[[#This Row],[BMW.DE (EUR)]]/'Stock Prices'!K22-1</f>
        <v>-0.20049205340064313</v>
      </c>
      <c r="M21" s="5">
        <f>Table1[[#This Row],[USD/EUR]]/'Stock Prices'!L22-1</f>
        <v>-4.1914014502264507E-5</v>
      </c>
    </row>
    <row r="22" spans="1:13" x14ac:dyDescent="0.3">
      <c r="A22" s="1">
        <v>43862</v>
      </c>
      <c r="B22" s="4">
        <f>Table1[[#This Row],[APPL]]/'Stock Prices'!B23-1</f>
        <v>-0.11679764396964998</v>
      </c>
      <c r="C22" s="4">
        <f>Table1[[#This Row],[TSLA]]/'Stock Prices'!C23-1</f>
        <v>2.6776588634221943E-2</v>
      </c>
      <c r="D22" s="4">
        <f>Table1[[#This Row],[AMZN]]/'Stock Prices'!D23-1</f>
        <v>-6.2213734519593666E-2</v>
      </c>
      <c r="E22" s="4">
        <f>Table1[[#This Row],[NFLX]]/'Stock Prices'!E23-1</f>
        <v>6.9373216486982692E-2</v>
      </c>
      <c r="F22" s="4">
        <f>Table1[[#This Row],[FORD]]/'Stock Prices'!F23-1</f>
        <v>-7.4074074074074181E-2</v>
      </c>
      <c r="G22" s="4">
        <f>Table1[[#This Row],[LMT]]/'Stock Prices'!G23-1</f>
        <v>-0.13605993792188298</v>
      </c>
      <c r="H22" s="4">
        <f>Table1[[#This Row],[DIS]]/'Stock Prices'!H23-1</f>
        <v>-0.14937456654435066</v>
      </c>
      <c r="I22" s="4">
        <f>Table1[[#This Row],[KO]]/'Stock Prices'!I23-1</f>
        <v>-8.4075228911308697E-2</v>
      </c>
      <c r="J22" s="4">
        <f>Table1[[#This Row],[VZ]]/'Stock Prices'!J23-1</f>
        <v>-7.9346621414503438E-2</v>
      </c>
      <c r="K22" s="7">
        <f t="shared" si="0"/>
        <v>-8.4011685702218286E-2</v>
      </c>
      <c r="L22" s="5">
        <f>Table1[[#This Row],[BMW.DE (EUR)]]/'Stock Prices'!K23-1</f>
        <v>-8.4084424078763154E-2</v>
      </c>
      <c r="M22" s="5">
        <f>Table1[[#This Row],[USD/EUR]]/'Stock Prices'!L23-1</f>
        <v>-7.9409721073342432E-5</v>
      </c>
    </row>
    <row r="23" spans="1:13" x14ac:dyDescent="0.3">
      <c r="A23" s="1">
        <v>43831</v>
      </c>
      <c r="B23" s="4">
        <f>Table1[[#This Row],[APPL]]/'Stock Prices'!B24-1</f>
        <v>5.4009862711753565E-2</v>
      </c>
      <c r="C23" s="4">
        <f>Table1[[#This Row],[TSLA]]/'Stock Prices'!C24-1</f>
        <v>0.55515977816556328</v>
      </c>
      <c r="D23" s="4">
        <f>Table1[[#This Row],[AMZN]]/'Stock Prices'!D24-1</f>
        <v>8.7063819356746119E-2</v>
      </c>
      <c r="E23" s="4">
        <f>Table1[[#This Row],[NFLX]]/'Stock Prices'!E24-1</f>
        <v>6.6507984468412218E-2</v>
      </c>
      <c r="F23" s="4">
        <f>Table1[[#This Row],[FORD]]/'Stock Prices'!F24-1</f>
        <v>9.090909090909105E-2</v>
      </c>
      <c r="G23" s="4">
        <f>Table1[[#This Row],[LMT]]/'Stock Prices'!G24-1</f>
        <v>9.9491383358326191E-2</v>
      </c>
      <c r="H23" s="4">
        <f>Table1[[#This Row],[DIS]]/'Stock Prices'!H24-1</f>
        <v>-3.7968278563324409E-2</v>
      </c>
      <c r="I23" s="4">
        <f>Table1[[#This Row],[KO]]/'Stock Prices'!I24-1</f>
        <v>5.5103884510394829E-2</v>
      </c>
      <c r="J23" s="4">
        <f>Table1[[#This Row],[VZ]]/'Stock Prices'!J24-1</f>
        <v>-3.1921763213456966E-2</v>
      </c>
      <c r="K23" s="7">
        <f t="shared" si="0"/>
        <v>-0.1339157929709025</v>
      </c>
      <c r="L23" s="5">
        <f>Table1[[#This Row],[BMW.DE (EUR)]]/'Stock Prices'!K24-1</f>
        <v>-0.12031728304934108</v>
      </c>
      <c r="M23" s="5">
        <f>Table1[[#This Row],[USD/EUR]]/'Stock Prices'!L24-1</f>
        <v>1.5701140617963683E-2</v>
      </c>
    </row>
    <row r="24" spans="1:13" x14ac:dyDescent="0.3">
      <c r="A24" s="1">
        <v>43800</v>
      </c>
      <c r="B24" s="4">
        <f>Table1[[#This Row],[APPL]]/'Stock Prices'!B25-1</f>
        <v>0.10208282186012152</v>
      </c>
      <c r="C24" s="4">
        <f>Table1[[#This Row],[TSLA]]/'Stock Prices'!C25-1</f>
        <v>0.26789721264316557</v>
      </c>
      <c r="D24" s="4">
        <f>Table1[[#This Row],[AMZN]]/'Stock Prices'!D25-1</f>
        <v>2.6121676876964539E-2</v>
      </c>
      <c r="E24" s="4">
        <f>Table1[[#This Row],[NFLX]]/'Stock Prices'!E25-1</f>
        <v>2.8316287061383116E-2</v>
      </c>
      <c r="F24" s="4">
        <f>Table1[[#This Row],[FORD]]/'Stock Prices'!F25-1</f>
        <v>-2.9411764705882359E-2</v>
      </c>
      <c r="G24" s="4">
        <f>Table1[[#This Row],[LMT]]/'Stock Prices'!G25-1</f>
        <v>1.8794635236192292E-3</v>
      </c>
      <c r="H24" s="4">
        <f>Table1[[#This Row],[DIS]]/'Stock Prices'!H25-1</f>
        <v>-4.5850415345683793E-2</v>
      </c>
      <c r="I24" s="4">
        <f>Table1[[#This Row],[KO]]/'Stock Prices'!I25-1</f>
        <v>4.4259203491998855E-2</v>
      </c>
      <c r="J24" s="4">
        <f>Table1[[#This Row],[VZ]]/'Stock Prices'!J25-1</f>
        <v>1.9256248811197807E-2</v>
      </c>
      <c r="K24" s="7">
        <f t="shared" si="0"/>
        <v>1.4323477505310711E-2</v>
      </c>
      <c r="L24" s="5">
        <f>Table1[[#This Row],[BMW.DE (EUR)]]/'Stock Prices'!K25-1</f>
        <v>-2.1828460929407267E-3</v>
      </c>
      <c r="M24" s="5">
        <f>Table1[[#This Row],[USD/EUR]]/'Stock Prices'!L25-1</f>
        <v>-1.6273234292918271E-2</v>
      </c>
    </row>
    <row r="25" spans="1:13" x14ac:dyDescent="0.3">
      <c r="A25" s="1">
        <v>43770</v>
      </c>
      <c r="B25" s="4">
        <f>Table1[[#This Row],[APPL]]/'Stock Prices'!B26-1</f>
        <v>7.4328673306607529E-2</v>
      </c>
      <c r="C25" s="4">
        <f>Table1[[#This Row],[TSLA]]/'Stock Prices'!C26-1</f>
        <v>4.7694620098840623E-2</v>
      </c>
      <c r="D25" s="4">
        <f>Table1[[#This Row],[AMZN]]/'Stock Prices'!D26-1</f>
        <v>1.358730119326812E-2</v>
      </c>
      <c r="E25" s="4">
        <f>Table1[[#This Row],[NFLX]]/'Stock Prices'!E26-1</f>
        <v>9.4812287744862278E-2</v>
      </c>
      <c r="F25" s="4">
        <f>Table1[[#This Row],[FORD]]/'Stock Prices'!F26-1</f>
        <v>-1.9230769230769273E-2</v>
      </c>
      <c r="G25" s="4">
        <f>Table1[[#This Row],[LMT]]/'Stock Prices'!G26-1</f>
        <v>3.8095996890167738E-2</v>
      </c>
      <c r="H25" s="4">
        <f>Table1[[#This Row],[DIS]]/'Stock Prices'!H26-1</f>
        <v>0.16671800510204493</v>
      </c>
      <c r="I25" s="4">
        <f>Table1[[#This Row],[KO]]/'Stock Prices'!I26-1</f>
        <v>-1.8923267290356982E-2</v>
      </c>
      <c r="J25" s="4">
        <f>Table1[[#This Row],[VZ]]/'Stock Prices'!J26-1</f>
        <v>6.5620794968883622E-3</v>
      </c>
      <c r="K25" s="7">
        <f t="shared" si="0"/>
        <v>5.3940143521777006E-2</v>
      </c>
      <c r="L25" s="5">
        <f>Table1[[#This Row],[BMW.DE (EUR)]]/'Stock Prices'!K26-1</f>
        <v>6.6802563053591779E-2</v>
      </c>
      <c r="M25" s="5">
        <f>Table1[[#This Row],[USD/EUR]]/'Stock Prices'!L26-1</f>
        <v>1.2204127161182576E-2</v>
      </c>
    </row>
    <row r="26" spans="1:13" x14ac:dyDescent="0.3">
      <c r="A26" s="1">
        <v>43739</v>
      </c>
      <c r="B26" s="4">
        <f>Table1[[#This Row],[APPL]]/'Stock Prices'!B27-1</f>
        <v>0.11068448934578212</v>
      </c>
      <c r="C26" s="4">
        <f>Table1[[#This Row],[TSLA]]/'Stock Prices'!C27-1</f>
        <v>0.30742726366919926</v>
      </c>
      <c r="D26" s="4">
        <f>Table1[[#This Row],[AMZN]]/'Stock Prices'!D27-1</f>
        <v>2.3474718851702825E-2</v>
      </c>
      <c r="E26" s="4">
        <f>Table1[[#This Row],[NFLX]]/'Stock Prices'!E27-1</f>
        <v>7.3948170427250659E-2</v>
      </c>
      <c r="F26" s="4">
        <f>Table1[[#This Row],[FORD]]/'Stock Prices'!F27-1</f>
        <v>7.2164948453608213E-2</v>
      </c>
      <c r="G26" s="4">
        <f>Table1[[#This Row],[LMT]]/'Stock Prices'!G27-1</f>
        <v>-3.4302330142538584E-2</v>
      </c>
      <c r="H26" s="4">
        <f>Table1[[#This Row],[DIS]]/'Stock Prices'!H27-1</f>
        <v>-3.0693386191823491E-3</v>
      </c>
      <c r="I26" s="4">
        <f>Table1[[#This Row],[KO]]/'Stock Prices'!I27-1</f>
        <v>7.1261025140723078E-3</v>
      </c>
      <c r="J26" s="4">
        <f>Table1[[#This Row],[VZ]]/'Stock Prices'!J27-1</f>
        <v>1.8225717822559773E-3</v>
      </c>
      <c r="K26" s="7">
        <f t="shared" si="0"/>
        <v>8.4374501580654293E-2</v>
      </c>
      <c r="L26" s="5">
        <f>Table1[[#This Row],[BMW.DE (EUR)]]/'Stock Prices'!K27-1</f>
        <v>6.3786989841939645E-2</v>
      </c>
      <c r="M26" s="5">
        <f>Table1[[#This Row],[USD/EUR]]/'Stock Prices'!L27-1</f>
        <v>-1.8985610329922964E-2</v>
      </c>
    </row>
    <row r="27" spans="1:13" x14ac:dyDescent="0.3">
      <c r="A27" s="1">
        <v>43709</v>
      </c>
      <c r="B27" s="4">
        <f>Table1[[#This Row],[APPL]]/'Stock Prices'!B28-1</f>
        <v>7.7038111657749431E-2</v>
      </c>
      <c r="C27" s="4">
        <f>Table1[[#This Row],[TSLA]]/'Stock Prices'!C28-1</f>
        <v>6.7638798473525164E-2</v>
      </c>
      <c r="D27" s="4">
        <f>Table1[[#This Row],[AMZN]]/'Stock Prices'!D28-1</f>
        <v>-2.2732776806389521E-2</v>
      </c>
      <c r="E27" s="4">
        <f>Table1[[#This Row],[NFLX]]/'Stock Prices'!E28-1</f>
        <v>-8.895320851063826E-2</v>
      </c>
      <c r="F27" s="4">
        <f>Table1[[#This Row],[FORD]]/'Stock Prices'!F28-1</f>
        <v>-8.4905660377358583E-2</v>
      </c>
      <c r="G27" s="4">
        <f>Table1[[#This Row],[LMT]]/'Stock Prices'!G28-1</f>
        <v>2.1335219721590359E-2</v>
      </c>
      <c r="H27" s="4">
        <f>Table1[[#This Row],[DIS]]/'Stock Prices'!H28-1</f>
        <v>-5.0560963265597447E-2</v>
      </c>
      <c r="I27" s="4">
        <f>Table1[[#This Row],[KO]]/'Stock Prices'!I28-1</f>
        <v>-1.0901065791854458E-2</v>
      </c>
      <c r="J27" s="4">
        <f>Table1[[#This Row],[VZ]]/'Stock Prices'!J28-1</f>
        <v>3.7826631389196397E-2</v>
      </c>
      <c r="K27" s="7">
        <f t="shared" si="0"/>
        <v>5.5477515223401053E-2</v>
      </c>
      <c r="L27" s="5">
        <f>Table1[[#This Row],[BMW.DE (EUR)]]/'Stock Prices'!K28-1</f>
        <v>6.2160695173334668E-2</v>
      </c>
      <c r="M27" s="5">
        <f>Table1[[#This Row],[USD/EUR]]/'Stock Prices'!L28-1</f>
        <v>6.3319017729326355E-3</v>
      </c>
    </row>
    <row r="28" spans="1:13" x14ac:dyDescent="0.3">
      <c r="A28" s="1">
        <v>43678</v>
      </c>
      <c r="B28" s="4">
        <f>Table1[[#This Row],[APPL]]/'Stock Prices'!B29-1</f>
        <v>-2.0183963290021811E-2</v>
      </c>
      <c r="C28" s="4">
        <f>Table1[[#This Row],[TSLA]]/'Stock Prices'!C29-1</f>
        <v>-6.6222363855435673E-2</v>
      </c>
      <c r="D28" s="4">
        <f>Table1[[#This Row],[AMZN]]/'Stock Prices'!D29-1</f>
        <v>-4.8473836549705274E-2</v>
      </c>
      <c r="E28" s="4">
        <f>Table1[[#This Row],[NFLX]]/'Stock Prices'!E29-1</f>
        <v>-9.0529090390695899E-2</v>
      </c>
      <c r="F28" s="4">
        <f>Table1[[#This Row],[FORD]]/'Stock Prices'!F29-1</f>
        <v>-3.6363636363636376E-2</v>
      </c>
      <c r="G28" s="4">
        <f>Table1[[#This Row],[LMT]]/'Stock Prices'!G29-1</f>
        <v>6.0579105037696035E-2</v>
      </c>
      <c r="H28" s="4">
        <f>Table1[[#This Row],[DIS]]/'Stock Prices'!H29-1</f>
        <v>-3.4263098536600367E-2</v>
      </c>
      <c r="I28" s="4">
        <f>Table1[[#This Row],[KO]]/'Stock Prices'!I29-1</f>
        <v>4.5791265351718735E-2</v>
      </c>
      <c r="J28" s="4">
        <f>Table1[[#This Row],[VZ]]/'Stock Prices'!J29-1</f>
        <v>6.3365134600433803E-2</v>
      </c>
      <c r="K28" s="7">
        <f t="shared" si="0"/>
        <v>-0.10198310526667542</v>
      </c>
      <c r="L28" s="5">
        <f>Table1[[#This Row],[BMW.DE (EUR)]]/'Stock Prices'!K29-1</f>
        <v>-9.0079286216183441E-2</v>
      </c>
      <c r="M28" s="5">
        <f>Table1[[#This Row],[USD/EUR]]/'Stock Prices'!L29-1</f>
        <v>1.3255673830086412E-2</v>
      </c>
    </row>
    <row r="29" spans="1:13" x14ac:dyDescent="0.3">
      <c r="A29" s="1">
        <v>43647</v>
      </c>
      <c r="B29" s="4">
        <f>Table1[[#This Row],[APPL]]/'Stock Prices'!B30-1</f>
        <v>7.6394504554707865E-2</v>
      </c>
      <c r="C29" s="4">
        <f>Table1[[#This Row],[TSLA]]/'Stock Prices'!C30-1</f>
        <v>8.1222543604615005E-2</v>
      </c>
      <c r="D29" s="4">
        <f>Table1[[#This Row],[AMZN]]/'Stock Prices'!D30-1</f>
        <v>-1.4179103588929487E-2</v>
      </c>
      <c r="E29" s="4">
        <f>Table1[[#This Row],[NFLX]]/'Stock Prices'!E30-1</f>
        <v>-0.12068500532289272</v>
      </c>
      <c r="F29" s="4">
        <f>Table1[[#This Row],[FORD]]/'Stock Prices'!F30-1</f>
        <v>-4.3478260869565077E-2</v>
      </c>
      <c r="G29" s="4">
        <f>Table1[[#This Row],[LMT]]/'Stock Prices'!G30-1</f>
        <v>-3.7682860331899048E-3</v>
      </c>
      <c r="H29" s="4">
        <f>Table1[[#This Row],[DIS]]/'Stock Prices'!H30-1</f>
        <v>2.413351114619533E-2</v>
      </c>
      <c r="I29" s="4">
        <f>Table1[[#This Row],[KO]]/'Stock Prices'!I30-1</f>
        <v>4.1650733647491611E-2</v>
      </c>
      <c r="J29" s="4">
        <f>Table1[[#This Row],[VZ]]/'Stock Prices'!J30-1</f>
        <v>-3.2557433202988317E-2</v>
      </c>
      <c r="K29" s="7">
        <f t="shared" si="0"/>
        <v>5.7329639911549712E-3</v>
      </c>
      <c r="L29" s="5">
        <f>Table1[[#This Row],[BMW.DE (EUR)]]/'Stock Prices'!K30-1</f>
        <v>2.673227510069931E-2</v>
      </c>
      <c r="M29" s="5">
        <f>Table1[[#This Row],[USD/EUR]]/'Stock Prices'!L30-1</f>
        <v>2.087960906263886E-2</v>
      </c>
    </row>
    <row r="30" spans="1:13" x14ac:dyDescent="0.3">
      <c r="A30" s="1">
        <v>43617</v>
      </c>
      <c r="B30" s="4">
        <f>Table1[[#This Row],[APPL]]/'Stock Prices'!B31-1</f>
        <v>0.13487287881155652</v>
      </c>
      <c r="C30" s="4">
        <f>Table1[[#This Row],[TSLA]]/'Stock Prices'!C31-1</f>
        <v>0.20684812576020395</v>
      </c>
      <c r="D30" s="4">
        <f>Table1[[#This Row],[AMZN]]/'Stock Prices'!D31-1</f>
        <v>6.6791767427062165E-2</v>
      </c>
      <c r="E30" s="4">
        <f>Table1[[#This Row],[NFLX]]/'Stock Prices'!E31-1</f>
        <v>7.0030319476900305E-2</v>
      </c>
      <c r="F30" s="4">
        <f>Table1[[#This Row],[FORD]]/'Stock Prices'!F31-1</f>
        <v>-9.4488188976378007E-2</v>
      </c>
      <c r="G30" s="4">
        <f>Table1[[#This Row],[LMT]]/'Stock Prices'!G31-1</f>
        <v>8.0799726038516262E-2</v>
      </c>
      <c r="H30" s="4">
        <f>Table1[[#This Row],[DIS]]/'Stock Prices'!H31-1</f>
        <v>5.7558310085999986E-2</v>
      </c>
      <c r="I30" s="4">
        <f>Table1[[#This Row],[KO]]/'Stock Prices'!I31-1</f>
        <v>3.6433888680547755E-2</v>
      </c>
      <c r="J30" s="4">
        <f>Table1[[#This Row],[VZ]]/'Stock Prices'!J31-1</f>
        <v>5.1150135972703792E-2</v>
      </c>
      <c r="K30" s="7">
        <f t="shared" si="0"/>
        <v>0.13069202473865271</v>
      </c>
      <c r="L30" s="5">
        <f>Table1[[#This Row],[BMW.DE (EUR)]]/'Stock Prices'!K31-1</f>
        <v>0.10490351699483047</v>
      </c>
      <c r="M30" s="5">
        <f>Table1[[#This Row],[USD/EUR]]/'Stock Prices'!L31-1</f>
        <v>-2.28077205636813E-2</v>
      </c>
    </row>
    <row r="31" spans="1:13" x14ac:dyDescent="0.3">
      <c r="A31" s="1">
        <v>43586</v>
      </c>
      <c r="B31" s="4">
        <f>Table1[[#This Row],[APPL]]/'Stock Prices'!B32-1</f>
        <v>-0.1275725919673556</v>
      </c>
      <c r="C31" s="4">
        <f>Table1[[#This Row],[TSLA]]/'Stock Prices'!C32-1</f>
        <v>-0.22426574687388967</v>
      </c>
      <c r="D31" s="4">
        <f>Table1[[#This Row],[AMZN]]/'Stock Prices'!D32-1</f>
        <v>-7.8613288430815165E-2</v>
      </c>
      <c r="E31" s="4">
        <f>Table1[[#This Row],[NFLX]]/'Stock Prices'!E32-1</f>
        <v>-7.3568330916729763E-2</v>
      </c>
      <c r="F31" s="4">
        <f>Table1[[#This Row],[FORD]]/'Stock Prices'!F32-1</f>
        <v>-0.1476510067114094</v>
      </c>
      <c r="G31" s="4">
        <f>Table1[[#This Row],[LMT]]/'Stock Prices'!G32-1</f>
        <v>1.5630297147837924E-2</v>
      </c>
      <c r="H31" s="4">
        <f>Table1[[#This Row],[DIS]]/'Stock Prices'!H32-1</f>
        <v>-3.5993329080038494E-2</v>
      </c>
      <c r="I31" s="4">
        <f>Table1[[#This Row],[KO]]/'Stock Prices'!I32-1</f>
        <v>1.4267204966313951E-3</v>
      </c>
      <c r="J31" s="4">
        <f>Table1[[#This Row],[VZ]]/'Stock Prices'!J32-1</f>
        <v>-3.986774258668957E-2</v>
      </c>
      <c r="K31" s="7">
        <f t="shared" si="0"/>
        <v>-0.18681964508245474</v>
      </c>
      <c r="L31" s="5">
        <f>Table1[[#This Row],[BMW.DE (EUR)]]/'Stock Prices'!K32-1</f>
        <v>-0.18287216763139869</v>
      </c>
      <c r="M31" s="5">
        <f>Table1[[#This Row],[USD/EUR]]/'Stock Prices'!L32-1</f>
        <v>4.8543689320388328E-3</v>
      </c>
    </row>
    <row r="32" spans="1:13" x14ac:dyDescent="0.3">
      <c r="A32" s="1">
        <v>43556</v>
      </c>
      <c r="B32" s="4">
        <f>Table1[[#This Row],[APPL]]/'Stock Prices'!B33-1</f>
        <v>5.643597647970755E-2</v>
      </c>
      <c r="C32" s="4">
        <f>Table1[[#This Row],[TSLA]]/'Stock Prices'!C33-1</f>
        <v>-0.14710928678625024</v>
      </c>
      <c r="D32" s="4">
        <f>Table1[[#This Row],[AMZN]]/'Stock Prices'!D33-1</f>
        <v>8.1858778604520621E-2</v>
      </c>
      <c r="E32" s="4">
        <f>Table1[[#This Row],[NFLX]]/'Stock Prices'!E33-1</f>
        <v>3.9208018505766384E-2</v>
      </c>
      <c r="F32" s="4">
        <f>Table1[[#This Row],[FORD]]/'Stock Prices'!F33-1</f>
        <v>6.7567567567567988E-3</v>
      </c>
      <c r="G32" s="4">
        <f>Table1[[#This Row],[LMT]]/'Stock Prices'!G33-1</f>
        <v>0.11050765381903638</v>
      </c>
      <c r="H32" s="4">
        <f>Table1[[#This Row],[DIS]]/'Stock Prices'!H33-1</f>
        <v>0.23363053994768013</v>
      </c>
      <c r="I32" s="4">
        <f>Table1[[#This Row],[KO]]/'Stock Prices'!I33-1</f>
        <v>5.6088099409580927E-2</v>
      </c>
      <c r="J32" s="4">
        <f>Table1[[#This Row],[VZ]]/'Stock Prices'!J33-1</f>
        <v>-3.2809246411226622E-2</v>
      </c>
      <c r="K32" s="7">
        <f t="shared" si="0"/>
        <v>9.9295316648257304E-2</v>
      </c>
      <c r="L32" s="5">
        <f>Table1[[#This Row],[BMW.DE (EUR)]]/'Stock Prices'!K33-1</f>
        <v>0.10400007289824864</v>
      </c>
      <c r="M32" s="5">
        <f>Table1[[#This Row],[USD/EUR]]/'Stock Prices'!L33-1</f>
        <v>4.2797928625186721E-3</v>
      </c>
    </row>
    <row r="33" spans="1:13" x14ac:dyDescent="0.3">
      <c r="A33" s="1">
        <v>43525</v>
      </c>
      <c r="B33" s="4">
        <f>Table1[[#This Row],[APPL]]/'Stock Prices'!B34-1</f>
        <v>0.10173068524551132</v>
      </c>
      <c r="C33" s="4">
        <f>Table1[[#This Row],[TSLA]]/'Stock Prices'!C34-1</f>
        <v>-0.12510944338159802</v>
      </c>
      <c r="D33" s="4">
        <f>Table1[[#This Row],[AMZN]]/'Stock Prices'!D34-1</f>
        <v>8.5935766378937961E-2</v>
      </c>
      <c r="E33" s="4">
        <f>Table1[[#This Row],[NFLX]]/'Stock Prices'!E34-1</f>
        <v>-4.3004969958029271E-3</v>
      </c>
      <c r="F33" s="4">
        <f>Table1[[#This Row],[FORD]]/'Stock Prices'!F34-1</f>
        <v>-7.5000000000000067E-2</v>
      </c>
      <c r="G33" s="4">
        <f>Table1[[#This Row],[LMT]]/'Stock Prices'!G34-1</f>
        <v>-2.2907140934106396E-2</v>
      </c>
      <c r="H33" s="4">
        <f>Table1[[#This Row],[DIS]]/'Stock Prices'!H34-1</f>
        <v>-1.6040414143080772E-2</v>
      </c>
      <c r="I33" s="4">
        <f>Table1[[#This Row],[KO]]/'Stock Prices'!I34-1</f>
        <v>3.3524517533997322E-2</v>
      </c>
      <c r="J33" s="4">
        <f>Table1[[#This Row],[VZ]]/'Stock Prices'!J34-1</f>
        <v>3.8826701511423645E-2</v>
      </c>
      <c r="K33" s="7">
        <f t="shared" si="0"/>
        <v>-8.6783479595019974E-2</v>
      </c>
      <c r="L33" s="5">
        <f>Table1[[#This Row],[BMW.DE (EUR)]]/'Stock Prices'!K34-1</f>
        <v>-7.4821623543192994E-2</v>
      </c>
      <c r="M33" s="5">
        <f>Table1[[#This Row],[USD/EUR]]/'Stock Prices'!L34-1</f>
        <v>1.3098597960670144E-2</v>
      </c>
    </row>
    <row r="34" spans="1:13" x14ac:dyDescent="0.3">
      <c r="A34" s="1">
        <v>43497</v>
      </c>
      <c r="B34" s="4">
        <f>Table1[[#This Row],[APPL]]/'Stock Prices'!B35-1</f>
        <v>4.0314633749192863E-2</v>
      </c>
      <c r="C34" s="4">
        <f>Table1[[#This Row],[TSLA]]/'Stock Prices'!C35-1</f>
        <v>4.188657158957998E-2</v>
      </c>
      <c r="D34" s="4">
        <f>Table1[[#This Row],[AMZN]]/'Stock Prices'!D35-1</f>
        <v>-4.5906003222216496E-2</v>
      </c>
      <c r="E34" s="4">
        <f>Table1[[#This Row],[NFLX]]/'Stock Prices'!E35-1</f>
        <v>5.478646833578793E-2</v>
      </c>
      <c r="F34" s="4">
        <f>Table1[[#This Row],[FORD]]/'Stock Prices'!F35-1</f>
        <v>9.5890410958904271E-2</v>
      </c>
      <c r="G34" s="4">
        <f>Table1[[#This Row],[LMT]]/'Stock Prices'!G35-1</f>
        <v>6.8073006475663167E-2</v>
      </c>
      <c r="H34" s="4">
        <f>Table1[[#This Row],[DIS]]/'Stock Prices'!H35-1</f>
        <v>1.1836434855241995E-2</v>
      </c>
      <c r="I34" s="4">
        <f>Table1[[#This Row],[KO]]/'Stock Prices'!I35-1</f>
        <v>-5.7967964244137971E-2</v>
      </c>
      <c r="J34" s="4">
        <f>Table1[[#This Row],[VZ]]/'Stock Prices'!J35-1</f>
        <v>4.4570391041940605E-2</v>
      </c>
      <c r="K34" s="7">
        <f t="shared" ref="K34:K65" si="1">(1+L34)/(1+M34)-1</f>
        <v>2.108121478849867E-3</v>
      </c>
      <c r="L34" s="5">
        <f>Table1[[#This Row],[BMW.DE (EUR)]]/'Stock Prices'!K35-1</f>
        <v>1.1570877088908471E-2</v>
      </c>
      <c r="M34" s="5">
        <f>Table1[[#This Row],[USD/EUR]]/'Stock Prices'!L35-1</f>
        <v>9.4428489373921121E-3</v>
      </c>
    </row>
    <row r="35" spans="1:13" x14ac:dyDescent="0.3">
      <c r="A35" s="1">
        <v>43466</v>
      </c>
      <c r="B35" s="4">
        <f>Table1[[#This Row],[APPL]]/'Stock Prices'!B36-1</f>
        <v>5.5154009488429967E-2</v>
      </c>
      <c r="C35" s="4">
        <f>Table1[[#This Row],[TSLA]]/'Stock Prices'!C36-1</f>
        <v>-7.746392961129589E-2</v>
      </c>
      <c r="D35" s="4">
        <f>Table1[[#This Row],[AMZN]]/'Stock Prices'!D36-1</f>
        <v>0.14431713894764675</v>
      </c>
      <c r="E35" s="4">
        <f>Table1[[#This Row],[NFLX]]/'Stock Prices'!E36-1</f>
        <v>0.26840019026525908</v>
      </c>
      <c r="F35" s="4">
        <f>Table1[[#This Row],[FORD]]/'Stock Prices'!F36-1</f>
        <v>0.12307692307692308</v>
      </c>
      <c r="G35" s="4">
        <f>Table1[[#This Row],[LMT]]/'Stock Prices'!G36-1</f>
        <v>0.10636270513510948</v>
      </c>
      <c r="H35" s="4">
        <f>Table1[[#This Row],[DIS]]/'Stock Prices'!H36-1</f>
        <v>2.4943228512841031E-2</v>
      </c>
      <c r="I35" s="4">
        <f>Table1[[#This Row],[KO]]/'Stock Prices'!I36-1</f>
        <v>1.6473047959501663E-2</v>
      </c>
      <c r="J35" s="4">
        <f>Table1[[#This Row],[VZ]]/'Stock Prices'!J36-1</f>
        <v>-2.0633225839769231E-2</v>
      </c>
      <c r="K35" s="7">
        <f t="shared" si="1"/>
        <v>4.3370864358233785E-2</v>
      </c>
      <c r="L35" s="5">
        <f>Table1[[#This Row],[BMW.DE (EUR)]]/'Stock Prices'!K36-1</f>
        <v>3.9038057753243427E-2</v>
      </c>
      <c r="M35" s="5">
        <f>Table1[[#This Row],[USD/EUR]]/'Stock Prices'!L36-1</f>
        <v>-4.1527003992539724E-3</v>
      </c>
    </row>
    <row r="36" spans="1:13" x14ac:dyDescent="0.3">
      <c r="A36" s="1">
        <v>43435</v>
      </c>
      <c r="B36" s="4">
        <f>Table1[[#This Row],[APPL]]/'Stock Prices'!B37-1</f>
        <v>-0.11361638327431922</v>
      </c>
      <c r="C36" s="4">
        <f>Table1[[#This Row],[TSLA]]/'Stock Prices'!C37-1</f>
        <v>-5.0445145936356739E-2</v>
      </c>
      <c r="D36" s="4">
        <f>Table1[[#This Row],[AMZN]]/'Stock Prices'!D37-1</f>
        <v>-0.11134978617571567</v>
      </c>
      <c r="E36" s="4">
        <f>Table1[[#This Row],[NFLX]]/'Stock Prices'!E37-1</f>
        <v>-6.455108054815839E-2</v>
      </c>
      <c r="F36" s="4">
        <f>Table1[[#This Row],[FORD]]/'Stock Prices'!F37-1</f>
        <v>-2.9850746268656692E-2</v>
      </c>
      <c r="G36" s="4">
        <f>Table1[[#This Row],[LMT]]/'Stock Prices'!G37-1</f>
        <v>-0.12206257821931354</v>
      </c>
      <c r="H36" s="4">
        <f>Table1[[#This Row],[DIS]]/'Stock Prices'!H37-1</f>
        <v>-5.0567088110958891E-2</v>
      </c>
      <c r="I36" s="4">
        <f>Table1[[#This Row],[KO]]/'Stock Prices'!I37-1</f>
        <v>-5.3086944858541374E-2</v>
      </c>
      <c r="J36" s="4">
        <f>Table1[[#This Row],[VZ]]/'Stock Prices'!J37-1</f>
        <v>-6.766161582300334E-2</v>
      </c>
      <c r="K36" s="7">
        <f t="shared" si="1"/>
        <v>-1.6856592499584599E-2</v>
      </c>
      <c r="L36" s="5">
        <f>Table1[[#This Row],[BMW.DE (EUR)]]/'Stock Prices'!K37-1</f>
        <v>-2.0911254003602386E-2</v>
      </c>
      <c r="M36" s="5">
        <f>Table1[[#This Row],[USD/EUR]]/'Stock Prices'!L37-1</f>
        <v>-4.1241811449730381E-3</v>
      </c>
    </row>
    <row r="37" spans="1:13" x14ac:dyDescent="0.3">
      <c r="A37" s="1">
        <v>43405</v>
      </c>
      <c r="B37" s="4">
        <f>Table1[[#This Row],[APPL]]/'Stock Prices'!B38-1</f>
        <v>-0.18404451666075328</v>
      </c>
      <c r="C37" s="4">
        <f>Table1[[#This Row],[TSLA]]/'Stock Prices'!C38-1</f>
        <v>3.901346076485801E-2</v>
      </c>
      <c r="D37" s="4">
        <f>Table1[[#This Row],[AMZN]]/'Stock Prices'!D38-1</f>
        <v>5.7671750128774235E-2</v>
      </c>
      <c r="E37" s="4">
        <f>Table1[[#This Row],[NFLX]]/'Stock Prices'!E38-1</f>
        <v>-5.1858950400486936E-2</v>
      </c>
      <c r="F37" s="4">
        <f>Table1[[#This Row],[FORD]]/'Stock Prices'!F38-1</f>
        <v>-8.2191780821917693E-2</v>
      </c>
      <c r="G37" s="4">
        <f>Table1[[#This Row],[LMT]]/'Stock Prices'!G38-1</f>
        <v>2.2392505961978726E-2</v>
      </c>
      <c r="H37" s="4">
        <f>Table1[[#This Row],[DIS]]/'Stock Prices'!H38-1</f>
        <v>5.7476119566917117E-3</v>
      </c>
      <c r="I37" s="4">
        <f>Table1[[#This Row],[KO]]/'Stock Prices'!I38-1</f>
        <v>5.2631600728061168E-2</v>
      </c>
      <c r="J37" s="4">
        <f>Table1[[#This Row],[VZ]]/'Stock Prices'!J38-1</f>
        <v>6.79311643618139E-2</v>
      </c>
      <c r="K37" s="7">
        <f t="shared" si="1"/>
        <v>-4.8860837226890275E-2</v>
      </c>
      <c r="L37" s="5">
        <f>Table1[[#This Row],[BMW.DE (EUR)]]/'Stock Prices'!K38-1</f>
        <v>-5.2735153148504521E-2</v>
      </c>
      <c r="M37" s="5">
        <f>Table1[[#This Row],[USD/EUR]]/'Stock Prices'!L38-1</f>
        <v>-4.0733428642748537E-3</v>
      </c>
    </row>
    <row r="38" spans="1:13" x14ac:dyDescent="0.3">
      <c r="A38" s="1">
        <v>43374</v>
      </c>
      <c r="B38" s="4">
        <f>Table1[[#This Row],[APPL]]/'Stock Prices'!B39-1</f>
        <v>-3.04775978920242E-2</v>
      </c>
      <c r="C38" s="4">
        <f>Table1[[#This Row],[TSLA]]/'Stock Prices'!C39-1</f>
        <v>0.27401137353195937</v>
      </c>
      <c r="D38" s="4">
        <f>Table1[[#This Row],[AMZN]]/'Stock Prices'!D39-1</f>
        <v>-0.20219170743884174</v>
      </c>
      <c r="E38" s="4">
        <f>Table1[[#This Row],[NFLX]]/'Stock Prices'!E39-1</f>
        <v>-0.19338199297861713</v>
      </c>
      <c r="F38" s="4">
        <f>Table1[[#This Row],[FORD]]/'Stock Prices'!F39-1</f>
        <v>-4.5751633986928164E-2</v>
      </c>
      <c r="G38" s="4">
        <f>Table1[[#This Row],[LMT]]/'Stock Prices'!G39-1</f>
        <v>-0.15062438559258506</v>
      </c>
      <c r="H38" s="4">
        <f>Table1[[#This Row],[DIS]]/'Stock Prices'!H39-1</f>
        <v>-1.8043450091127511E-2</v>
      </c>
      <c r="I38" s="4">
        <f>Table1[[#This Row],[KO]]/'Stock Prices'!I39-1</f>
        <v>4.5405088745939404E-2</v>
      </c>
      <c r="J38" s="4">
        <f>Table1[[#This Row],[VZ]]/'Stock Prices'!J39-1</f>
        <v>6.9301191146022623E-2</v>
      </c>
      <c r="K38" s="7">
        <f t="shared" si="1"/>
        <v>-4.2396348173739939E-2</v>
      </c>
      <c r="L38" s="5">
        <f>Table1[[#This Row],[BMW.DE (EUR)]]/'Stock Prices'!K39-1</f>
        <v>-1.9045048002515275E-2</v>
      </c>
      <c r="M38" s="5">
        <f>Table1[[#This Row],[USD/EUR]]/'Stock Prices'!L39-1</f>
        <v>2.4385141103723917E-2</v>
      </c>
    </row>
    <row r="39" spans="1:13" x14ac:dyDescent="0.3">
      <c r="A39" s="1">
        <v>43344</v>
      </c>
      <c r="B39" s="4">
        <f>Table1[[#This Row],[APPL]]/'Stock Prices'!B40-1</f>
        <v>-4.8249462405361987E-3</v>
      </c>
      <c r="C39" s="4">
        <f>Table1[[#This Row],[TSLA]]/'Stock Prices'!C40-1</f>
        <v>-0.12229002648196596</v>
      </c>
      <c r="D39" s="4">
        <f>Table1[[#This Row],[AMZN]]/'Stock Prices'!D40-1</f>
        <v>-4.8243220275889787E-3</v>
      </c>
      <c r="E39" s="4">
        <f>Table1[[#This Row],[NFLX]]/'Stock Prices'!E40-1</f>
        <v>1.7542461169487655E-2</v>
      </c>
      <c r="F39" s="4">
        <f>Table1[[#This Row],[FORD]]/'Stock Prices'!F40-1</f>
        <v>-6.4935064935065512E-3</v>
      </c>
      <c r="G39" s="4">
        <f>Table1[[#This Row],[LMT]]/'Stock Prices'!G40-1</f>
        <v>8.6493110919198202E-2</v>
      </c>
      <c r="H39" s="4">
        <f>Table1[[#This Row],[DIS]]/'Stock Prices'!H40-1</f>
        <v>4.3920752057877488E-2</v>
      </c>
      <c r="I39" s="4">
        <f>Table1[[#This Row],[KO]]/'Stock Prices'!I40-1</f>
        <v>3.6347555159083056E-2</v>
      </c>
      <c r="J39" s="4">
        <f>Table1[[#This Row],[VZ]]/'Stock Prices'!J40-1</f>
        <v>-1.8024404959426255E-2</v>
      </c>
      <c r="K39" s="7">
        <f t="shared" si="1"/>
        <v>-7.1661724198929688E-2</v>
      </c>
      <c r="L39" s="5">
        <f>Table1[[#This Row],[BMW.DE (EUR)]]/'Stock Prices'!K40-1</f>
        <v>-6.8337296634500611E-2</v>
      </c>
      <c r="M39" s="5">
        <f>Table1[[#This Row],[USD/EUR]]/'Stock Prices'!L40-1</f>
        <v>3.581051919420597E-3</v>
      </c>
    </row>
    <row r="40" spans="1:13" x14ac:dyDescent="0.3">
      <c r="A40" s="1">
        <v>43313</v>
      </c>
      <c r="B40" s="4">
        <f>Table1[[#This Row],[APPL]]/'Stock Prices'!B41-1</f>
        <v>0.19622685351811375</v>
      </c>
      <c r="C40" s="4">
        <f>Table1[[#This Row],[TSLA]]/'Stock Prices'!C41-1</f>
        <v>1.1806584551103061E-2</v>
      </c>
      <c r="D40" s="4">
        <f>Table1[[#This Row],[AMZN]]/'Stock Prices'!D41-1</f>
        <v>0.13236453990543007</v>
      </c>
      <c r="E40" s="4">
        <f>Table1[[#This Row],[NFLX]]/'Stock Prices'!E41-1</f>
        <v>8.9583582530736505E-2</v>
      </c>
      <c r="F40" s="4">
        <f>Table1[[#This Row],[FORD]]/'Stock Prices'!F41-1</f>
        <v>-0.10465116279069764</v>
      </c>
      <c r="G40" s="4">
        <f>Table1[[#This Row],[LMT]]/'Stock Prices'!G41-1</f>
        <v>-1.7448630889800087E-2</v>
      </c>
      <c r="H40" s="4">
        <f>Table1[[#This Row],[DIS]]/'Stock Prices'!H41-1</f>
        <v>-5.6318737190285129E-3</v>
      </c>
      <c r="I40" s="4">
        <f>Table1[[#This Row],[KO]]/'Stock Prices'!I41-1</f>
        <v>-4.4177525186079758E-2</v>
      </c>
      <c r="J40" s="4">
        <f>Table1[[#This Row],[VZ]]/'Stock Prices'!J41-1</f>
        <v>6.5072404055751543E-2</v>
      </c>
      <c r="K40" s="7">
        <f t="shared" si="1"/>
        <v>5.0245240058468532E-3</v>
      </c>
      <c r="L40" s="5">
        <f>Table1[[#This Row],[BMW.DE (EUR)]]/'Stock Prices'!K41-1</f>
        <v>8.7073548105418563E-3</v>
      </c>
      <c r="M40" s="5">
        <f>Table1[[#This Row],[USD/EUR]]/'Stock Prices'!L41-1</f>
        <v>3.6644188442445103E-3</v>
      </c>
    </row>
    <row r="41" spans="1:13" x14ac:dyDescent="0.3">
      <c r="A41" s="1">
        <v>43282</v>
      </c>
      <c r="B41" s="4">
        <f>Table1[[#This Row],[APPL]]/'Stock Prices'!B42-1</f>
        <v>2.7983448256350574E-2</v>
      </c>
      <c r="C41" s="4">
        <f>Table1[[#This Row],[TSLA]]/'Stock Prices'!C42-1</f>
        <v>-0.13066042459019822</v>
      </c>
      <c r="D41" s="4">
        <f>Table1[[#This Row],[AMZN]]/'Stock Prices'!D42-1</f>
        <v>4.5675897024285872E-2</v>
      </c>
      <c r="E41" s="4">
        <f>Table1[[#This Row],[NFLX]]/'Stock Prices'!E42-1</f>
        <v>-0.13790456011376728</v>
      </c>
      <c r="F41" s="4">
        <f>Table1[[#This Row],[FORD]]/'Stock Prices'!F42-1</f>
        <v>6.1728395061728225E-2</v>
      </c>
      <c r="G41" s="4">
        <f>Table1[[#This Row],[LMT]]/'Stock Prices'!G42-1</f>
        <v>0.10381452446244532</v>
      </c>
      <c r="H41" s="4">
        <f>Table1[[#This Row],[DIS]]/'Stock Prices'!H42-1</f>
        <v>8.3484519765759213E-2</v>
      </c>
      <c r="I41" s="4">
        <f>Table1[[#This Row],[KO]]/'Stock Prices'!I42-1</f>
        <v>7.2624063393941896E-2</v>
      </c>
      <c r="J41" s="4">
        <f>Table1[[#This Row],[VZ]]/'Stock Prices'!J42-1</f>
        <v>2.6436009992562015E-2</v>
      </c>
      <c r="K41" s="7">
        <f t="shared" si="1"/>
        <v>6.5405512166293756E-2</v>
      </c>
      <c r="L41" s="5">
        <f>Table1[[#This Row],[BMW.DE (EUR)]]/'Stock Prices'!K42-1</f>
        <v>6.5181042994547189E-2</v>
      </c>
      <c r="M41" s="5">
        <f>Table1[[#This Row],[USD/EUR]]/'Stock Prices'!L42-1</f>
        <v>-2.1068895287590372E-4</v>
      </c>
    </row>
    <row r="42" spans="1:13" x14ac:dyDescent="0.3">
      <c r="A42" s="1">
        <v>43252</v>
      </c>
      <c r="B42" s="4">
        <f>Table1[[#This Row],[APPL]]/'Stock Prices'!B43-1</f>
        <v>-5.5987057306735588E-3</v>
      </c>
      <c r="C42" s="4">
        <f>Table1[[#This Row],[TSLA]]/'Stock Prices'!C43-1</f>
        <v>0.20447436526664498</v>
      </c>
      <c r="D42" s="4">
        <f>Table1[[#This Row],[AMZN]]/'Stock Prices'!D43-1</f>
        <v>4.3065287745196024E-2</v>
      </c>
      <c r="E42" s="4">
        <f>Table1[[#This Row],[NFLX]]/'Stock Prices'!E43-1</f>
        <v>0.11328209988710869</v>
      </c>
      <c r="F42" s="4">
        <f>Table1[[#This Row],[FORD]]/'Stock Prices'!F43-1</f>
        <v>5.8823529411764719E-2</v>
      </c>
      <c r="G42" s="4">
        <f>Table1[[#This Row],[LMT]]/'Stock Prices'!G43-1</f>
        <v>-5.486717701365651E-2</v>
      </c>
      <c r="H42" s="4">
        <f>Table1[[#This Row],[DIS]]/'Stock Prices'!H43-1</f>
        <v>5.3684526506014851E-2</v>
      </c>
      <c r="I42" s="4">
        <f>Table1[[#This Row],[KO]]/'Stock Prices'!I43-1</f>
        <v>1.9999921336244064E-2</v>
      </c>
      <c r="J42" s="4">
        <f>Table1[[#This Row],[VZ]]/'Stock Prices'!J43-1</f>
        <v>5.538072006326078E-2</v>
      </c>
      <c r="K42" s="7">
        <f t="shared" si="1"/>
        <v>-4.6974874312703419E-2</v>
      </c>
      <c r="L42" s="5">
        <f>Table1[[#This Row],[BMW.DE (EUR)]]/'Stock Prices'!K43-1</f>
        <v>-5.0043768662133892E-2</v>
      </c>
      <c r="M42" s="5">
        <f>Table1[[#This Row],[USD/EUR]]/'Stock Prices'!L43-1</f>
        <v>-3.2201610080503373E-3</v>
      </c>
    </row>
    <row r="43" spans="1:13" x14ac:dyDescent="0.3">
      <c r="A43" s="1">
        <v>43221</v>
      </c>
      <c r="B43" s="4">
        <f>Table1[[#This Row],[APPL]]/'Stock Prices'!B44-1</f>
        <v>0.13076364585964417</v>
      </c>
      <c r="C43" s="4">
        <f>Table1[[#This Row],[TSLA]]/'Stock Prices'!C44-1</f>
        <v>-3.1201089336527432E-2</v>
      </c>
      <c r="D43" s="4">
        <f>Table1[[#This Row],[AMZN]]/'Stock Prices'!D44-1</f>
        <v>4.0539412307600831E-2</v>
      </c>
      <c r="E43" s="4">
        <f>Table1[[#This Row],[NFLX]]/'Stock Prices'!E44-1</f>
        <v>0.12526408541053824</v>
      </c>
      <c r="F43" s="4">
        <f>Table1[[#This Row],[FORD]]/'Stock Prices'!F44-1</f>
        <v>9.2857142857142971E-2</v>
      </c>
      <c r="G43" s="4">
        <f>Table1[[#This Row],[LMT]]/'Stock Prices'!G44-1</f>
        <v>-1.9636043131697978E-2</v>
      </c>
      <c r="H43" s="4">
        <f>Table1[[#This Row],[DIS]]/'Stock Prices'!H44-1</f>
        <v>-8.571812817412372E-3</v>
      </c>
      <c r="I43" s="4">
        <f>Table1[[#This Row],[KO]]/'Stock Prices'!I44-1</f>
        <v>-4.8599820891003231E-3</v>
      </c>
      <c r="J43" s="4">
        <f>Table1[[#This Row],[VZ]]/'Stock Prices'!J44-1</f>
        <v>-2.1887952292199864E-2</v>
      </c>
      <c r="K43" s="7">
        <f t="shared" si="1"/>
        <v>-0.11137243596508728</v>
      </c>
      <c r="L43" s="5">
        <f>Table1[[#This Row],[BMW.DE (EUR)]]/'Stock Prices'!K44-1</f>
        <v>-7.6673635109743565E-2</v>
      </c>
      <c r="M43" s="5">
        <f>Table1[[#This Row],[USD/EUR]]/'Stock Prices'!L44-1</f>
        <v>3.9047630593169957E-2</v>
      </c>
    </row>
    <row r="44" spans="1:13" x14ac:dyDescent="0.3">
      <c r="A44" s="1">
        <v>43191</v>
      </c>
      <c r="B44" s="4">
        <f>Table1[[#This Row],[APPL]]/'Stock Prices'!B45-1</f>
        <v>-1.501951408651625E-2</v>
      </c>
      <c r="C44" s="4">
        <f>Table1[[#This Row],[TSLA]]/'Stock Prices'!C45-1</f>
        <v>0.10434743905807542</v>
      </c>
      <c r="D44" s="4">
        <f>Table1[[#This Row],[AMZN]]/'Stock Prices'!D45-1</f>
        <v>8.2074731431827308E-2</v>
      </c>
      <c r="E44" s="4">
        <f>Table1[[#This Row],[NFLX]]/'Stock Prices'!E45-1</f>
        <v>5.7931216023066501E-2</v>
      </c>
      <c r="F44" s="4">
        <f>Table1[[#This Row],[FORD]]/'Stock Prices'!F45-1</f>
        <v>-1.4084507042253502E-2</v>
      </c>
      <c r="G44" s="4">
        <f>Table1[[#This Row],[LMT]]/'Stock Prices'!G45-1</f>
        <v>-5.0572580992847338E-2</v>
      </c>
      <c r="H44" s="4">
        <f>Table1[[#This Row],[DIS]]/'Stock Prices'!H45-1</f>
        <v>-1.0951449060415674E-3</v>
      </c>
      <c r="I44" s="4">
        <f>Table1[[#This Row],[KO]]/'Stock Prices'!I45-1</f>
        <v>3.7169437441511022E-3</v>
      </c>
      <c r="J44" s="4">
        <f>Table1[[#This Row],[VZ]]/'Stock Prices'!J45-1</f>
        <v>3.199473160660693E-2</v>
      </c>
      <c r="K44" s="7">
        <f t="shared" si="1"/>
        <v>3.1216366475815827E-2</v>
      </c>
      <c r="L44" s="5">
        <f>Table1[[#This Row],[BMW.DE (EUR)]]/'Stock Prices'!K45-1</f>
        <v>4.9007360392447463E-2</v>
      </c>
      <c r="M44" s="5">
        <f>Table1[[#This Row],[USD/EUR]]/'Stock Prices'!L45-1</f>
        <v>1.7252435565421109E-2</v>
      </c>
    </row>
    <row r="45" spans="1:13" x14ac:dyDescent="0.3">
      <c r="A45" s="1">
        <v>43160</v>
      </c>
      <c r="B45" s="4">
        <f>Table1[[#This Row],[APPL]]/'Stock Prices'!B46-1</f>
        <v>-5.4210477770547549E-2</v>
      </c>
      <c r="C45" s="4">
        <f>Table1[[#This Row],[TSLA]]/'Stock Prices'!C46-1</f>
        <v>-0.22424645834547885</v>
      </c>
      <c r="D45" s="4">
        <f>Table1[[#This Row],[AMZN]]/'Stock Prices'!D46-1</f>
        <v>-4.3049348480556748E-2</v>
      </c>
      <c r="E45" s="4">
        <f>Table1[[#This Row],[NFLX]]/'Stock Prices'!E46-1</f>
        <v>1.3624823021058052E-2</v>
      </c>
      <c r="F45" s="4">
        <f>Table1[[#This Row],[FORD]]/'Stock Prices'!F46-1</f>
        <v>-9.554140127388544E-2</v>
      </c>
      <c r="G45" s="4">
        <f>Table1[[#This Row],[LMT]]/'Stock Prices'!G46-1</f>
        <v>-3.5786010884561126E-2</v>
      </c>
      <c r="H45" s="4">
        <f>Table1[[#This Row],[DIS]]/'Stock Prices'!H46-1</f>
        <v>-2.6366852646140693E-2</v>
      </c>
      <c r="I45" s="4">
        <f>Table1[[#This Row],[KO]]/'Stock Prices'!I46-1</f>
        <v>4.8591876369199483E-3</v>
      </c>
      <c r="J45" s="4">
        <f>Table1[[#This Row],[VZ]]/'Stock Prices'!J46-1</f>
        <v>1.6755788520865789E-3</v>
      </c>
      <c r="K45" s="7">
        <f t="shared" si="1"/>
        <v>2.3758317367623683E-2</v>
      </c>
      <c r="L45" s="5">
        <f>Table1[[#This Row],[BMW.DE (EUR)]]/'Stock Prices'!K46-1</f>
        <v>1.5319235303319356E-2</v>
      </c>
      <c r="M45" s="5">
        <f>Table1[[#This Row],[USD/EUR]]/'Stock Prices'!L46-1</f>
        <v>-8.243236632258788E-3</v>
      </c>
    </row>
    <row r="46" spans="1:13" x14ac:dyDescent="0.3">
      <c r="A46" s="1">
        <v>43132</v>
      </c>
      <c r="B46" s="4">
        <f>Table1[[#This Row],[APPL]]/'Stock Prices'!B47-1</f>
        <v>6.3847627179449473E-2</v>
      </c>
      <c r="C46" s="4">
        <f>Table1[[#This Row],[TSLA]]/'Stock Prices'!C47-1</f>
        <v>-3.1751855719567623E-2</v>
      </c>
      <c r="D46" s="4">
        <f>Table1[[#This Row],[AMZN]]/'Stock Prices'!D47-1</f>
        <v>4.2429085157085433E-2</v>
      </c>
      <c r="E46" s="4">
        <f>Table1[[#This Row],[NFLX]]/'Stock Prices'!E47-1</f>
        <v>7.7987487738993222E-2</v>
      </c>
      <c r="F46" s="4">
        <f>Table1[[#This Row],[FORD]]/'Stock Prices'!F47-1</f>
        <v>-0.35390946502057619</v>
      </c>
      <c r="G46" s="4">
        <f>Table1[[#This Row],[LMT]]/'Stock Prices'!G47-1</f>
        <v>-6.7915705982513064E-3</v>
      </c>
      <c r="H46" s="4">
        <f>Table1[[#This Row],[DIS]]/'Stock Prices'!H47-1</f>
        <v>-5.0703925169399922E-2</v>
      </c>
      <c r="I46" s="4">
        <f>Table1[[#This Row],[KO]]/'Stock Prices'!I47-1</f>
        <v>-9.1826168046425516E-2</v>
      </c>
      <c r="J46" s="4">
        <f>Table1[[#This Row],[VZ]]/'Stock Prices'!J47-1</f>
        <v>-0.1070137681981107</v>
      </c>
      <c r="K46" s="7">
        <f t="shared" si="1"/>
        <v>-6.9631707936056331E-2</v>
      </c>
      <c r="L46" s="5">
        <f>Table1[[#This Row],[BMW.DE (EUR)]]/'Stock Prices'!K47-1</f>
        <v>-5.5996512511121588E-2</v>
      </c>
      <c r="M46" s="5">
        <f>Table1[[#This Row],[USD/EUR]]/'Stock Prices'!L47-1</f>
        <v>1.4655696610947677E-2</v>
      </c>
    </row>
    <row r="47" spans="1:13" x14ac:dyDescent="0.3">
      <c r="A47" s="1">
        <v>43101</v>
      </c>
      <c r="B47" s="4">
        <f>Table1[[#This Row],[APPL]]/'Stock Prices'!B48-1</f>
        <v>-1.0636277991945553E-2</v>
      </c>
      <c r="C47" s="4">
        <f>Table1[[#This Row],[TSLA]]/'Stock Prices'!C48-1</f>
        <v>0.13797976553717661</v>
      </c>
      <c r="D47" s="4">
        <f>Table1[[#This Row],[AMZN]]/'Stock Prices'!D48-1</f>
        <v>0.240638965495934</v>
      </c>
      <c r="E47" s="4">
        <f>Table1[[#This Row],[NFLX]]/'Stock Prices'!E48-1</f>
        <v>0.40810574152562928</v>
      </c>
      <c r="F47" s="4">
        <f>Table1[[#This Row],[FORD]]/'Stock Prices'!F48-1</f>
        <v>0.97560975609756118</v>
      </c>
      <c r="G47" s="4">
        <f>Table1[[#This Row],[LMT]]/'Stock Prices'!G48-1</f>
        <v>0.10527938909396828</v>
      </c>
      <c r="H47" s="4">
        <f>Table1[[#This Row],[DIS]]/'Stock Prices'!H48-1</f>
        <v>1.8920919347938714E-2</v>
      </c>
      <c r="I47" s="4">
        <f>Table1[[#This Row],[KO]]/'Stock Prices'!I48-1</f>
        <v>3.7271251449082499E-2</v>
      </c>
      <c r="J47" s="4">
        <f>Table1[[#This Row],[VZ]]/'Stock Prices'!J48-1</f>
        <v>2.1537698365142521E-2</v>
      </c>
      <c r="K47" s="7">
        <f t="shared" si="1"/>
        <v>9.5342611076737915E-2</v>
      </c>
      <c r="L47" s="5">
        <f>Table1[[#This Row],[BMW.DE (EUR)]]/'Stock Prices'!K48-1</f>
        <v>5.9196160325402536E-2</v>
      </c>
      <c r="M47" s="5">
        <f>Table1[[#This Row],[USD/EUR]]/'Stock Prices'!L48-1</f>
        <v>-3.3000132000527982E-2</v>
      </c>
    </row>
    <row r="48" spans="1:13" x14ac:dyDescent="0.3">
      <c r="A48" s="1">
        <v>43070</v>
      </c>
      <c r="B48" s="4">
        <f>Table1[[#This Row],[APPL]]/'Stock Prices'!B49-1</f>
        <v>-1.1705790962969975E-2</v>
      </c>
      <c r="C48" s="4">
        <f>Table1[[#This Row],[TSLA]]/'Stock Prices'!C49-1</f>
        <v>8.0945442771571674E-3</v>
      </c>
      <c r="D48" s="4">
        <f>Table1[[#This Row],[AMZN]]/'Stock Prices'!D49-1</f>
        <v>-6.1865553431059706E-3</v>
      </c>
      <c r="E48" s="4">
        <f>Table1[[#This Row],[NFLX]]/'Stock Prices'!E49-1</f>
        <v>2.3350063723743819E-2</v>
      </c>
      <c r="F48" s="4">
        <f>Table1[[#This Row],[FORD]]/'Stock Prices'!F49-1</f>
        <v>-8.2089552238805985E-2</v>
      </c>
      <c r="G48" s="4">
        <f>Table1[[#This Row],[LMT]]/'Stock Prices'!G49-1</f>
        <v>1.236020677683225E-2</v>
      </c>
      <c r="H48" s="4">
        <f>Table1[[#This Row],[DIS]]/'Stock Prices'!H49-1</f>
        <v>2.5663043946796638E-2</v>
      </c>
      <c r="I48" s="4">
        <f>Table1[[#This Row],[KO]]/'Stock Prices'!I49-1</f>
        <v>1.0621646450029276E-2</v>
      </c>
      <c r="J48" s="4">
        <f>Table1[[#This Row],[VZ]]/'Stock Prices'!J49-1</f>
        <v>4.0086633034144947E-2</v>
      </c>
      <c r="K48" s="7">
        <f t="shared" si="1"/>
        <v>3.8198914834092212E-2</v>
      </c>
      <c r="L48" s="5">
        <f>Table1[[#This Row],[BMW.DE (EUR)]]/'Stock Prices'!K49-1</f>
        <v>2.5389695520769529E-2</v>
      </c>
      <c r="M48" s="5">
        <f>Table1[[#This Row],[USD/EUR]]/'Stock Prices'!L49-1</f>
        <v>-1.2337924005025314E-2</v>
      </c>
    </row>
    <row r="49" spans="1:13" x14ac:dyDescent="0.3">
      <c r="A49" s="1">
        <v>43040</v>
      </c>
      <c r="B49" s="4">
        <f>Table1[[#This Row],[APPL]]/'Stock Prices'!B50-1</f>
        <v>1.6623124586977456E-2</v>
      </c>
      <c r="C49" s="4">
        <f>Table1[[#This Row],[TSLA]]/'Stock Prices'!C50-1</f>
        <v>-6.8410098633607697E-2</v>
      </c>
      <c r="D49" s="4">
        <f>Table1[[#This Row],[AMZN]]/'Stock Prices'!D50-1</f>
        <v>6.4662320068030521E-2</v>
      </c>
      <c r="E49" s="4">
        <f>Table1[[#This Row],[NFLX]]/'Stock Prices'!E50-1</f>
        <v>-4.5054173575213574E-2</v>
      </c>
      <c r="F49" s="4">
        <f>Table1[[#This Row],[FORD]]/'Stock Prices'!F50-1</f>
        <v>0.1166666666666667</v>
      </c>
      <c r="G49" s="4">
        <f>Table1[[#This Row],[LMT]]/'Stock Prices'!G50-1</f>
        <v>3.556587722663207E-2</v>
      </c>
      <c r="H49" s="4">
        <f>Table1[[#This Row],[DIS]]/'Stock Prices'!H50-1</f>
        <v>7.1669637966572441E-2</v>
      </c>
      <c r="I49" s="4">
        <f>Table1[[#This Row],[KO]]/'Stock Prices'!I50-1</f>
        <v>-4.5674199940259896E-3</v>
      </c>
      <c r="J49" s="4">
        <f>Table1[[#This Row],[VZ]]/'Stock Prices'!J50-1</f>
        <v>7.5841159986106188E-2</v>
      </c>
      <c r="K49" s="7">
        <f t="shared" si="1"/>
        <v>-1.5677501590762533E-2</v>
      </c>
      <c r="L49" s="5">
        <f>Table1[[#This Row],[BMW.DE (EUR)]]/'Stock Prices'!K50-1</f>
        <v>-3.2228736954437842E-2</v>
      </c>
      <c r="M49" s="5">
        <f>Table1[[#This Row],[USD/EUR]]/'Stock Prices'!L50-1</f>
        <v>-1.6814850204504905E-2</v>
      </c>
    </row>
    <row r="50" spans="1:13" x14ac:dyDescent="0.3">
      <c r="A50" s="1">
        <v>43009</v>
      </c>
      <c r="B50" s="4">
        <f>Table1[[#This Row],[APPL]]/'Stock Prices'!B51-1</f>
        <v>9.6807871514042132E-2</v>
      </c>
      <c r="C50" s="4">
        <f>Table1[[#This Row],[TSLA]]/'Stock Prices'!C51-1</f>
        <v>-2.8056302725647853E-2</v>
      </c>
      <c r="D50" s="4">
        <f>Table1[[#This Row],[AMZN]]/'Stock Prices'!D51-1</f>
        <v>0.14971660331117542</v>
      </c>
      <c r="E50" s="4">
        <f>Table1[[#This Row],[NFLX]]/'Stock Prices'!E51-1</f>
        <v>8.3154047428043665E-2</v>
      </c>
      <c r="F50" s="4">
        <f>Table1[[#This Row],[FORD]]/'Stock Prices'!F51-1</f>
        <v>-2.4390243902439046E-2</v>
      </c>
      <c r="G50" s="4">
        <f>Table1[[#This Row],[LMT]]/'Stock Prices'!G51-1</f>
        <v>-6.8644968923095018E-3</v>
      </c>
      <c r="H50" s="4">
        <f>Table1[[#This Row],[DIS]]/'Stock Prices'!H51-1</f>
        <v>-7.7101993086521325E-3</v>
      </c>
      <c r="I50" s="4">
        <f>Table1[[#This Row],[KO]]/'Stock Prices'!I51-1</f>
        <v>2.9679384743537707E-2</v>
      </c>
      <c r="J50" s="4">
        <f>Table1[[#This Row],[VZ]]/'Stock Prices'!J51-1</f>
        <v>-3.2733944011971494E-2</v>
      </c>
      <c r="K50" s="7">
        <f t="shared" si="1"/>
        <v>1.1735472943326553E-2</v>
      </c>
      <c r="L50" s="5">
        <f>Table1[[#This Row],[BMW.DE (EUR)]]/'Stock Prices'!K51-1</f>
        <v>1.9457102887003641E-2</v>
      </c>
      <c r="M50" s="5">
        <f>Table1[[#This Row],[USD/EUR]]/'Stock Prices'!L51-1</f>
        <v>7.6320640623714908E-3</v>
      </c>
    </row>
    <row r="51" spans="1:13" x14ac:dyDescent="0.3">
      <c r="A51" s="1">
        <v>42979</v>
      </c>
      <c r="B51" s="4">
        <f>Table1[[#This Row],[APPL]]/'Stock Prices'!B52-1</f>
        <v>-5.6553585835544151E-2</v>
      </c>
      <c r="C51" s="4">
        <f>Table1[[#This Row],[TSLA]]/'Stock Prices'!C52-1</f>
        <v>-4.1584700758640181E-2</v>
      </c>
      <c r="D51" s="4">
        <f>Table1[[#This Row],[AMZN]]/'Stock Prices'!D52-1</f>
        <v>-1.9630838742749512E-2</v>
      </c>
      <c r="E51" s="4">
        <f>Table1[[#This Row],[NFLX]]/'Stock Prices'!E52-1</f>
        <v>3.8005830999709334E-2</v>
      </c>
      <c r="F51" s="4">
        <f>Table1[[#This Row],[FORD]]/'Stock Prices'!F52-1</f>
        <v>0.10810810810810789</v>
      </c>
      <c r="G51" s="4">
        <f>Table1[[#This Row],[LMT]]/'Stock Prices'!G52-1</f>
        <v>2.208193481244014E-2</v>
      </c>
      <c r="H51" s="4">
        <f>Table1[[#This Row],[DIS]]/'Stock Prices'!H52-1</f>
        <v>-2.598822438557935E-2</v>
      </c>
      <c r="I51" s="4">
        <f>Table1[[#This Row],[KO]]/'Stock Prices'!I52-1</f>
        <v>-1.1855110999676954E-2</v>
      </c>
      <c r="J51" s="4">
        <f>Table1[[#This Row],[VZ]]/'Stock Prices'!J52-1</f>
        <v>3.1686617034238918E-2</v>
      </c>
      <c r="K51" s="7">
        <f t="shared" si="1"/>
        <v>8.6340412954042822E-2</v>
      </c>
      <c r="L51" s="5">
        <f>Table1[[#This Row],[BMW.DE (EUR)]]/'Stock Prices'!K52-1</f>
        <v>0.10038479959630098</v>
      </c>
      <c r="M51" s="5">
        <f>Table1[[#This Row],[USD/EUR]]/'Stock Prices'!L52-1</f>
        <v>1.2928163653663338E-2</v>
      </c>
    </row>
    <row r="52" spans="1:13" x14ac:dyDescent="0.3">
      <c r="A52" s="1">
        <v>42948</v>
      </c>
      <c r="B52" s="4">
        <f>Table1[[#This Row],[APPL]]/'Stock Prices'!B53-1</f>
        <v>0.10266931348826325</v>
      </c>
      <c r="C52" s="4">
        <f>Table1[[#This Row],[TSLA]]/'Stock Prices'!C53-1</f>
        <v>0.10025659257427288</v>
      </c>
      <c r="D52" s="4">
        <f>Table1[[#This Row],[AMZN]]/'Stock Prices'!D53-1</f>
        <v>-7.2688784842804832E-3</v>
      </c>
      <c r="E52" s="4">
        <f>Table1[[#This Row],[NFLX]]/'Stock Prices'!E53-1</f>
        <v>-3.8258267350913422E-2</v>
      </c>
      <c r="F52" s="4">
        <f>Table1[[#This Row],[FORD]]/'Stock Prices'!F53-1</f>
        <v>1.8348623853211121E-2</v>
      </c>
      <c r="G52" s="4">
        <f>Table1[[#This Row],[LMT]]/'Stock Prices'!G53-1</f>
        <v>4.5390714668198884E-2</v>
      </c>
      <c r="H52" s="4">
        <f>Table1[[#This Row],[DIS]]/'Stock Prices'!H53-1</f>
        <v>-7.2565895086863397E-2</v>
      </c>
      <c r="I52" s="4">
        <f>Table1[[#This Row],[KO]]/'Stock Prices'!I53-1</f>
        <v>-6.3264399847018371E-3</v>
      </c>
      <c r="J52" s="4">
        <f>Table1[[#This Row],[VZ]]/'Stock Prices'!J53-1</f>
        <v>4.1139923811048806E-3</v>
      </c>
      <c r="K52" s="7">
        <f t="shared" si="1"/>
        <v>1.6218714269461643E-2</v>
      </c>
      <c r="L52" s="5">
        <f>Table1[[#This Row],[BMW.DE (EUR)]]/'Stock Prices'!K53-1</f>
        <v>3.73175640552037E-3</v>
      </c>
      <c r="M52" s="5">
        <f>Table1[[#This Row],[USD/EUR]]/'Stock Prices'!L53-1</f>
        <v>-1.2287667692596926E-2</v>
      </c>
    </row>
    <row r="53" spans="1:13" x14ac:dyDescent="0.3">
      <c r="A53" s="1">
        <v>42917</v>
      </c>
      <c r="B53" s="4">
        <f>Table1[[#This Row],[APPL]]/'Stock Prices'!B54-1</f>
        <v>3.2703710526112095E-2</v>
      </c>
      <c r="C53" s="4">
        <f>Table1[[#This Row],[TSLA]]/'Stock Prices'!C54-1</f>
        <v>-0.10547273451332562</v>
      </c>
      <c r="D53" s="4">
        <f>Table1[[#This Row],[AMZN]]/'Stock Prices'!D54-1</f>
        <v>2.0433914256198449E-2</v>
      </c>
      <c r="E53" s="4">
        <f>Table1[[#This Row],[NFLX]]/'Stock Prices'!E54-1</f>
        <v>0.21584900031192022</v>
      </c>
      <c r="F53" s="4">
        <f>Table1[[#This Row],[FORD]]/'Stock Prices'!F54-1</f>
        <v>3.8095238095238182E-2</v>
      </c>
      <c r="G53" s="4">
        <f>Table1[[#This Row],[LMT]]/'Stock Prices'!G54-1</f>
        <v>5.2303642841685871E-2</v>
      </c>
      <c r="H53" s="4">
        <f>Table1[[#This Row],[DIS]]/'Stock Prices'!H54-1</f>
        <v>3.4635499677293069E-2</v>
      </c>
      <c r="I53" s="4">
        <f>Table1[[#This Row],[KO]]/'Stock Prices'!I54-1</f>
        <v>3.0484925786126826E-2</v>
      </c>
      <c r="J53" s="4">
        <f>Table1[[#This Row],[VZ]]/'Stock Prices'!J54-1</f>
        <v>8.3743852198605362E-2</v>
      </c>
      <c r="K53" s="7">
        <f t="shared" si="1"/>
        <v>-1.838223997395394E-2</v>
      </c>
      <c r="L53" s="5">
        <f>Table1[[#This Row],[BMW.DE (EUR)]]/'Stock Prices'!K54-1</f>
        <v>-4.3922271853807815E-2</v>
      </c>
      <c r="M53" s="5">
        <f>Table1[[#This Row],[USD/EUR]]/'Stock Prices'!L54-1</f>
        <v>-2.6018306636155564E-2</v>
      </c>
    </row>
    <row r="54" spans="1:13" x14ac:dyDescent="0.3">
      <c r="A54" s="1">
        <v>42887</v>
      </c>
      <c r="B54" s="4">
        <f>Table1[[#This Row],[APPL]]/'Stock Prices'!B55-1</f>
        <v>-5.3322563735509032E-2</v>
      </c>
      <c r="C54" s="4">
        <f>Table1[[#This Row],[TSLA]]/'Stock Prices'!C55-1</f>
        <v>6.0408724359605648E-2</v>
      </c>
      <c r="D54" s="4">
        <f>Table1[[#This Row],[AMZN]]/'Stock Prices'!D55-1</f>
        <v>-2.6763985375138133E-2</v>
      </c>
      <c r="E54" s="4">
        <f>Table1[[#This Row],[NFLX]]/'Stock Prices'!E55-1</f>
        <v>-8.3767721920806837E-2</v>
      </c>
      <c r="F54" s="4">
        <f>Table1[[#This Row],[FORD]]/'Stock Prices'!F55-1</f>
        <v>-5.4054054054054057E-2</v>
      </c>
      <c r="G54" s="4">
        <f>Table1[[#This Row],[LMT]]/'Stock Prices'!G55-1</f>
        <v>-6.1441685989873651E-3</v>
      </c>
      <c r="H54" s="4">
        <f>Table1[[#This Row],[DIS]]/'Stock Prices'!H55-1</f>
        <v>-1.5656989024155576E-2</v>
      </c>
      <c r="I54" s="4">
        <f>Table1[[#This Row],[KO]]/'Stock Prices'!I55-1</f>
        <v>-1.3635440790444209E-2</v>
      </c>
      <c r="J54" s="4">
        <f>Table1[[#This Row],[VZ]]/'Stock Prices'!J55-1</f>
        <v>-4.2453101928629722E-2</v>
      </c>
      <c r="K54" s="7">
        <f t="shared" si="1"/>
        <v>3.9823728119617208E-2</v>
      </c>
      <c r="L54" s="5">
        <f>Table1[[#This Row],[BMW.DE (EUR)]]/'Stock Prices'!K55-1</f>
        <v>1.5289501269712957E-2</v>
      </c>
      <c r="M54" s="5">
        <f>Table1[[#This Row],[USD/EUR]]/'Stock Prices'!L55-1</f>
        <v>-2.3594601841093965E-2</v>
      </c>
    </row>
    <row r="55" spans="1:13" x14ac:dyDescent="0.3">
      <c r="A55" s="1">
        <v>42856</v>
      </c>
      <c r="B55" s="4">
        <f>Table1[[#This Row],[APPL]]/'Stock Prices'!B56-1</f>
        <v>6.3418207041793462E-2</v>
      </c>
      <c r="C55" s="4">
        <f>Table1[[#This Row],[TSLA]]/'Stock Prices'!C56-1</f>
        <v>8.5777121115947486E-2</v>
      </c>
      <c r="D55" s="4">
        <f>Table1[[#This Row],[AMZN]]/'Stock Prices'!D56-1</f>
        <v>7.5276495694834411E-2</v>
      </c>
      <c r="E55" s="4">
        <f>Table1[[#This Row],[NFLX]]/'Stock Prices'!E56-1</f>
        <v>7.1419252393283505E-2</v>
      </c>
      <c r="F55" s="4">
        <f>Table1[[#This Row],[FORD]]/'Stock Prices'!F56-1</f>
        <v>0</v>
      </c>
      <c r="G55" s="4">
        <f>Table1[[#This Row],[LMT]]/'Stock Prices'!G56-1</f>
        <v>4.3347703717895314E-2</v>
      </c>
      <c r="H55" s="4">
        <f>Table1[[#This Row],[DIS]]/'Stock Prices'!H56-1</f>
        <v>-6.6262922874057661E-2</v>
      </c>
      <c r="I55" s="4">
        <f>Table1[[#This Row],[KO]]/'Stock Prices'!I56-1</f>
        <v>5.376581055001628E-2</v>
      </c>
      <c r="J55" s="4">
        <f>Table1[[#This Row],[VZ]]/'Stock Prices'!J56-1</f>
        <v>2.8022430952332256E-2</v>
      </c>
      <c r="K55" s="7">
        <f t="shared" si="1"/>
        <v>-2.6727812500542902E-2</v>
      </c>
      <c r="L55" s="5">
        <f>Table1[[#This Row],[BMW.DE (EUR)]]/'Stock Prices'!K56-1</f>
        <v>-4.9743236829718374E-2</v>
      </c>
      <c r="M55" s="5">
        <f>Table1[[#This Row],[USD/EUR]]/'Stock Prices'!L56-1</f>
        <v>-2.3647469458987658E-2</v>
      </c>
    </row>
    <row r="56" spans="1:13" x14ac:dyDescent="0.3">
      <c r="A56" s="1">
        <v>42826</v>
      </c>
      <c r="B56" s="4">
        <f>Table1[[#This Row],[APPL]]/'Stock Prices'!B57-1</f>
        <v>-6.9465989178119081E-5</v>
      </c>
      <c r="C56" s="4">
        <f>Table1[[#This Row],[TSLA]]/'Stock Prices'!C57-1</f>
        <v>0.1285303449514914</v>
      </c>
      <c r="D56" s="4">
        <f>Table1[[#This Row],[AMZN]]/'Stock Prices'!D57-1</f>
        <v>4.3370872102961089E-2</v>
      </c>
      <c r="E56" s="4">
        <f>Table1[[#This Row],[NFLX]]/'Stock Prices'!E57-1</f>
        <v>2.9700284550440159E-2</v>
      </c>
      <c r="F56" s="4">
        <f>Table1[[#This Row],[FORD]]/'Stock Prices'!F57-1</f>
        <v>-6.7226890756302393E-2</v>
      </c>
      <c r="G56" s="4">
        <f>Table1[[#This Row],[LMT]]/'Stock Prices'!G57-1</f>
        <v>6.913561693608905E-3</v>
      </c>
      <c r="H56" s="4">
        <f>Table1[[#This Row],[DIS]]/'Stock Prices'!H57-1</f>
        <v>1.9490248507437302E-2</v>
      </c>
      <c r="I56" s="4">
        <f>Table1[[#This Row],[KO]]/'Stock Prices'!I57-1</f>
        <v>2.5703551510301459E-2</v>
      </c>
      <c r="J56" s="4">
        <f>Table1[[#This Row],[VZ]]/'Stock Prices'!J57-1</f>
        <v>-5.8256472332232412E-2</v>
      </c>
      <c r="K56" s="7">
        <f t="shared" si="1"/>
        <v>4.616863423660833E-2</v>
      </c>
      <c r="L56" s="5">
        <f>Table1[[#This Row],[BMW.DE (EUR)]]/'Stock Prices'!K57-1</f>
        <v>2.5026347765998436E-2</v>
      </c>
      <c r="M56" s="5">
        <f>Table1[[#This Row],[USD/EUR]]/'Stock Prices'!L57-1</f>
        <v>-2.0209252866807081E-2</v>
      </c>
    </row>
    <row r="57" spans="1:13" x14ac:dyDescent="0.3">
      <c r="A57" s="1">
        <v>42795</v>
      </c>
      <c r="B57" s="4">
        <f>Table1[[#This Row],[APPL]]/'Stock Prices'!B58-1</f>
        <v>5.3236169849232295E-2</v>
      </c>
      <c r="C57" s="4">
        <f>Table1[[#This Row],[TSLA]]/'Stock Prices'!C58-1</f>
        <v>0.11324450751541026</v>
      </c>
      <c r="D57" s="4">
        <f>Table1[[#This Row],[AMZN]]/'Stock Prices'!D58-1</f>
        <v>4.9110102575525616E-2</v>
      </c>
      <c r="E57" s="4">
        <f>Table1[[#This Row],[NFLX]]/'Stock Prices'!E58-1</f>
        <v>3.9963363119560835E-2</v>
      </c>
      <c r="F57" s="4">
        <f>Table1[[#This Row],[FORD]]/'Stock Prices'!F58-1</f>
        <v>7.2072072072072002E-2</v>
      </c>
      <c r="G57" s="4">
        <f>Table1[[#This Row],[LMT]]/'Stock Prices'!G58-1</f>
        <v>1.0741770637559656E-2</v>
      </c>
      <c r="H57" s="4">
        <f>Table1[[#This Row],[DIS]]/'Stock Prices'!H58-1</f>
        <v>2.9975496755931585E-2</v>
      </c>
      <c r="I57" s="4">
        <f>Table1[[#This Row],[KO]]/'Stock Prices'!I58-1</f>
        <v>1.1439596388121753E-2</v>
      </c>
      <c r="J57" s="4">
        <f>Table1[[#This Row],[VZ]]/'Stock Prices'!J58-1</f>
        <v>-1.7731214016773911E-2</v>
      </c>
      <c r="K57" s="7">
        <f t="shared" si="1"/>
        <v>2.3357658682501059E-2</v>
      </c>
      <c r="L57" s="5">
        <f>Table1[[#This Row],[BMW.DE (EUR)]]/'Stock Prices'!K58-1</f>
        <v>1.3511848863043019E-2</v>
      </c>
      <c r="M57" s="5">
        <f>Table1[[#This Row],[USD/EUR]]/'Stock Prices'!L58-1</f>
        <v>-9.621083827265009E-3</v>
      </c>
    </row>
    <row r="58" spans="1:13" x14ac:dyDescent="0.3">
      <c r="A58" s="1">
        <v>42767</v>
      </c>
      <c r="B58" s="4">
        <f>Table1[[#This Row],[APPL]]/'Stock Prices'!B59-1</f>
        <v>0.12888330804293968</v>
      </c>
      <c r="C58" s="4">
        <f>Table1[[#This Row],[TSLA]]/'Stock Prices'!C59-1</f>
        <v>-7.7005712816824445E-3</v>
      </c>
      <c r="D58" s="4">
        <f>Table1[[#This Row],[AMZN]]/'Stock Prices'!D59-1</f>
        <v>2.6181569101412894E-2</v>
      </c>
      <c r="E58" s="4">
        <f>Table1[[#This Row],[NFLX]]/'Stock Prices'!E59-1</f>
        <v>1.0091663203456669E-2</v>
      </c>
      <c r="F58" s="4">
        <f>Table1[[#This Row],[FORD]]/'Stock Prices'!F59-1</f>
        <v>-6.7226890756302393E-2</v>
      </c>
      <c r="G58" s="4">
        <f>Table1[[#This Row],[LMT]]/'Stock Prices'!G59-1</f>
        <v>6.0676947591494335E-2</v>
      </c>
      <c r="H58" s="4">
        <f>Table1[[#This Row],[DIS]]/'Stock Prices'!H59-1</f>
        <v>-5.0611035115419867E-3</v>
      </c>
      <c r="I58" s="4">
        <f>Table1[[#This Row],[KO]]/'Stock Prices'!I59-1</f>
        <v>9.3816253607850175E-3</v>
      </c>
      <c r="J58" s="4">
        <f>Table1[[#This Row],[VZ]]/'Stock Prices'!J59-1</f>
        <v>2.3477181504672373E-2</v>
      </c>
      <c r="K58" s="7">
        <f t="shared" si="1"/>
        <v>-9.2623315211310953E-3</v>
      </c>
      <c r="L58" s="5">
        <f>Table1[[#This Row],[BMW.DE (EUR)]]/'Stock Prices'!K59-1</f>
        <v>2.3761810809626027E-3</v>
      </c>
      <c r="M58" s="5">
        <f>Table1[[#This Row],[USD/EUR]]/'Stock Prices'!L59-1</f>
        <v>1.1747320176049181E-2</v>
      </c>
    </row>
    <row r="59" spans="1:13" x14ac:dyDescent="0.3">
      <c r="A59" s="1">
        <v>42736</v>
      </c>
      <c r="B59" s="4">
        <f>Table1[[#This Row],[APPL]]/'Stock Prices'!B60-1</f>
        <v>4.774656459418769E-2</v>
      </c>
      <c r="C59" s="4">
        <f>Table1[[#This Row],[TSLA]]/'Stock Prices'!C60-1</f>
        <v>0.17895089098579442</v>
      </c>
      <c r="D59" s="4">
        <f>Table1[[#This Row],[AMZN]]/'Stock Prices'!D60-1</f>
        <v>9.8163662355899461E-2</v>
      </c>
      <c r="E59" s="4">
        <f>Table1[[#This Row],[NFLX]]/'Stock Prices'!E60-1</f>
        <v>0.13659130525223007</v>
      </c>
      <c r="F59" s="4">
        <f>Table1[[#This Row],[FORD]]/'Stock Prices'!F60-1</f>
        <v>-4.8000000000000043E-2</v>
      </c>
      <c r="G59" s="4">
        <f>Table1[[#This Row],[LMT]]/'Stock Prices'!G60-1</f>
        <v>5.5613648585692843E-3</v>
      </c>
      <c r="H59" s="4">
        <f>Table1[[#This Row],[DIS]]/'Stock Prices'!H60-1</f>
        <v>6.9878668810166245E-2</v>
      </c>
      <c r="I59" s="4">
        <f>Table1[[#This Row],[KO]]/'Stock Prices'!I60-1</f>
        <v>2.6529989341861349E-3</v>
      </c>
      <c r="J59" s="4">
        <f>Table1[[#This Row],[VZ]]/'Stock Prices'!J60-1</f>
        <v>-8.1865764735531532E-2</v>
      </c>
      <c r="K59" s="7">
        <f t="shared" si="1"/>
        <v>-3.4604418244306379E-2</v>
      </c>
      <c r="L59" s="5">
        <f>Table1[[#This Row],[BMW.DE (EUR)]]/'Stock Prices'!K60-1</f>
        <v>-5.1605503949294196E-2</v>
      </c>
      <c r="M59" s="5">
        <f>Table1[[#This Row],[USD/EUR]]/'Stock Prices'!L60-1</f>
        <v>-1.7610486339775022E-2</v>
      </c>
    </row>
    <row r="60" spans="1:13" x14ac:dyDescent="0.3">
      <c r="A60" s="1">
        <v>42705</v>
      </c>
      <c r="B60" s="4">
        <f>Table1[[#This Row],[APPL]]/'Stock Prices'!B61-1</f>
        <v>5.3335623602341231E-2</v>
      </c>
      <c r="C60" s="4">
        <f>Table1[[#This Row],[TSLA]]/'Stock Prices'!C61-1</f>
        <v>0.12824703990900121</v>
      </c>
      <c r="D60" s="4">
        <f>Table1[[#This Row],[AMZN]]/'Stock Prices'!D61-1</f>
        <v>-9.3264051783514823E-4</v>
      </c>
      <c r="E60" s="4">
        <f>Table1[[#This Row],[NFLX]]/'Stock Prices'!E61-1</f>
        <v>5.8119683760683882E-2</v>
      </c>
      <c r="F60" s="4">
        <f>Table1[[#This Row],[FORD]]/'Stock Prices'!F61-1</f>
        <v>-0.11971830985915488</v>
      </c>
      <c r="G60" s="4">
        <f>Table1[[#This Row],[LMT]]/'Stock Prices'!G61-1</f>
        <v>-5.1225763947769232E-2</v>
      </c>
      <c r="H60" s="4">
        <f>Table1[[#This Row],[DIS]]/'Stock Prices'!H61-1</f>
        <v>5.1452767422192291E-2</v>
      </c>
      <c r="I60" s="4">
        <f>Table1[[#This Row],[KO]]/'Stock Prices'!I61-1</f>
        <v>3.6196158618332586E-2</v>
      </c>
      <c r="J60" s="4">
        <f>Table1[[#This Row],[VZ]]/'Stock Prices'!J61-1</f>
        <v>6.9739264044402116E-2</v>
      </c>
      <c r="K60" s="7">
        <f t="shared" si="1"/>
        <v>9.0400445660701267E-2</v>
      </c>
      <c r="L60" s="5">
        <f>Table1[[#This Row],[BMW.DE (EUR)]]/'Stock Prices'!K61-1</f>
        <v>0.10371840233382246</v>
      </c>
      <c r="M60" s="5">
        <f>Table1[[#This Row],[USD/EUR]]/'Stock Prices'!L61-1</f>
        <v>1.2213821744223141E-2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C6A95-415C-456B-89D6-66471F15425F}">
  <dimension ref="A1:K60"/>
  <sheetViews>
    <sheetView workbookViewId="0">
      <selection activeCell="A28" sqref="A28:K28"/>
    </sheetView>
  </sheetViews>
  <sheetFormatPr defaultRowHeight="14.4" x14ac:dyDescent="0.3"/>
  <cols>
    <col min="1" max="1" width="10.5546875" bestFit="1" customWidth="1"/>
    <col min="2" max="2" width="7.5546875" bestFit="1" customWidth="1"/>
    <col min="3" max="3" width="7.33203125" bestFit="1" customWidth="1"/>
    <col min="4" max="4" width="8.5546875" bestFit="1" customWidth="1"/>
    <col min="5" max="5" width="7.44140625" bestFit="1" customWidth="1"/>
    <col min="6" max="6" width="7.77734375" bestFit="1" customWidth="1"/>
    <col min="7" max="7" width="6.88671875" bestFit="1" customWidth="1"/>
    <col min="8" max="8" width="6" bestFit="1" customWidth="1"/>
    <col min="9" max="10" width="5.88671875" bestFit="1" customWidth="1"/>
    <col min="11" max="11" width="18.109375" bestFit="1" customWidth="1"/>
  </cols>
  <sheetData>
    <row r="1" spans="1:11" x14ac:dyDescent="0.3">
      <c r="A1" t="s">
        <v>0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19</v>
      </c>
    </row>
    <row r="2" spans="1:11" x14ac:dyDescent="0.3">
      <c r="A2" s="1">
        <v>44470</v>
      </c>
      <c r="B2" s="18">
        <f>Table28[[#This Row],[APPL]]+1</f>
        <v>1.0356890671378092</v>
      </c>
      <c r="C2" s="18">
        <f>Table28[[#This Row],[TSLA]]+1</f>
        <v>1.122027656987354</v>
      </c>
      <c r="D2" s="18">
        <f>Table28[[#This Row],[AMZN]]+1</f>
        <v>1.0492231294231724</v>
      </c>
      <c r="E2" s="18">
        <f>Table28[[#This Row],[NFLX]]+1</f>
        <v>1.0452697558372654</v>
      </c>
      <c r="F2" s="18">
        <f>Table28[[#This Row],[FORD]]+1</f>
        <v>0.89121338912133885</v>
      </c>
      <c r="G2" s="18">
        <f>Table28[[#This Row],[LMT]]+1</f>
        <v>1.0576644266995463</v>
      </c>
      <c r="H2" s="18">
        <f>Table28[[#This Row],[DIS]]+1</f>
        <v>1.0116450967860151</v>
      </c>
      <c r="I2" s="18">
        <f>Table28[[#This Row],[KO]]+1</f>
        <v>1.035774547477984</v>
      </c>
      <c r="J2" s="18">
        <f>Table28[[#This Row],[VZ]]+1</f>
        <v>0.96111834843241262</v>
      </c>
      <c r="K2" s="18">
        <f>Table28[[#This Row],[BMW USD Return]]+1</f>
        <v>1.0575818157779933</v>
      </c>
    </row>
    <row r="3" spans="1:11" x14ac:dyDescent="0.3">
      <c r="A3" s="1">
        <v>44440</v>
      </c>
      <c r="B3" s="18">
        <f>Table28[[#This Row],[APPL]]+1</f>
        <v>0.93335970662664092</v>
      </c>
      <c r="C3" s="18">
        <f>Table28[[#This Row],[TSLA]]+1</f>
        <v>1.0540423130637022</v>
      </c>
      <c r="D3" s="18">
        <f>Table28[[#This Row],[AMZN]]+1</f>
        <v>0.94648192546573107</v>
      </c>
      <c r="E3" s="18">
        <f>Table28[[#This Row],[NFLX]]+1</f>
        <v>1.0722957621451683</v>
      </c>
      <c r="F3" s="18">
        <f>Table28[[#This Row],[FORD]]+1</f>
        <v>0.9192307692307693</v>
      </c>
      <c r="G3" s="18">
        <f>Table28[[#This Row],[LMT]]+1</f>
        <v>0.96608182511357799</v>
      </c>
      <c r="H3" s="18">
        <f>Table28[[#This Row],[DIS]]+1</f>
        <v>0.93309429233710484</v>
      </c>
      <c r="I3" s="18">
        <f>Table28[[#This Row],[KO]]+1</f>
        <v>0.93180610942169673</v>
      </c>
      <c r="J3" s="18">
        <f>Table28[[#This Row],[VZ]]+1</f>
        <v>0.98199995823711705</v>
      </c>
      <c r="K3" s="18">
        <f>Table28[[#This Row],[BMW USD Return]]+1</f>
        <v>1.0126896481101963</v>
      </c>
    </row>
    <row r="4" spans="1:11" x14ac:dyDescent="0.3">
      <c r="A4" s="1">
        <v>44409</v>
      </c>
      <c r="B4" s="18">
        <f>Table28[[#This Row],[APPL]]+1</f>
        <v>1.0409296961033538</v>
      </c>
      <c r="C4" s="18">
        <f>Table28[[#This Row],[TSLA]]+1</f>
        <v>1.0706052941687085</v>
      </c>
      <c r="D4" s="18">
        <f>Table28[[#This Row],[AMZN]]+1</f>
        <v>1.043034131973289</v>
      </c>
      <c r="E4" s="18">
        <f>Table28[[#This Row],[NFLX]]+1</f>
        <v>1.0997352904956874</v>
      </c>
      <c r="F4" s="18">
        <f>Table28[[#This Row],[FORD]]+1</f>
        <v>0.99236641221374045</v>
      </c>
      <c r="G4" s="18">
        <f>Table28[[#This Row],[LMT]]+1</f>
        <v>0.96806297629895299</v>
      </c>
      <c r="H4" s="18">
        <f>Table28[[#This Row],[DIS]]+1</f>
        <v>1.0299965849336079</v>
      </c>
      <c r="I4" s="18">
        <f>Table28[[#This Row],[KO]]+1</f>
        <v>0.98737513119049247</v>
      </c>
      <c r="J4" s="18">
        <f>Table28[[#This Row],[VZ]]+1</f>
        <v>0.99709340528592372</v>
      </c>
      <c r="K4" s="18">
        <f>Table28[[#This Row],[BMW USD Return]]+1</f>
        <v>0.95243060660680212</v>
      </c>
    </row>
    <row r="5" spans="1:11" x14ac:dyDescent="0.3">
      <c r="A5" s="1">
        <v>44378</v>
      </c>
      <c r="B5" s="18">
        <f>Table28[[#This Row],[APPL]]+1</f>
        <v>1.0649823825232947</v>
      </c>
      <c r="C5" s="18">
        <f>Table28[[#This Row],[TSLA]]+1</f>
        <v>1.011034279634528</v>
      </c>
      <c r="D5" s="18">
        <f>Table28[[#This Row],[AMZN]]+1</f>
        <v>0.96727773508221726</v>
      </c>
      <c r="E5" s="18">
        <f>Table28[[#This Row],[NFLX]]+1</f>
        <v>0.97985646891039124</v>
      </c>
      <c r="F5" s="18">
        <f>Table28[[#This Row],[FORD]]+1</f>
        <v>0.8851351351351352</v>
      </c>
      <c r="G5" s="18">
        <f>Table28[[#This Row],[LMT]]+1</f>
        <v>0.98234441556622298</v>
      </c>
      <c r="H5" s="18">
        <f>Table28[[#This Row],[DIS]]+1</f>
        <v>1.0014223132179025</v>
      </c>
      <c r="I5" s="18">
        <f>Table28[[#This Row],[KO]]+1</f>
        <v>1.061905715214045</v>
      </c>
      <c r="J5" s="18">
        <f>Table28[[#This Row],[VZ]]+1</f>
        <v>0.99553812525142782</v>
      </c>
      <c r="K5" s="18">
        <f>Table28[[#This Row],[BMW USD Return]]+1</f>
        <v>0.93650759185328547</v>
      </c>
    </row>
    <row r="6" spans="1:11" x14ac:dyDescent="0.3">
      <c r="A6" s="1">
        <v>44348</v>
      </c>
      <c r="B6" s="18">
        <f>Table28[[#This Row],[APPL]]+1</f>
        <v>1.100976227104445</v>
      </c>
      <c r="C6" s="18">
        <f>Table28[[#This Row],[TSLA]]+1</f>
        <v>1.087137397279333</v>
      </c>
      <c r="D6" s="18">
        <f>Table28[[#This Row],[AMZN]]+1</f>
        <v>1.0673549874560158</v>
      </c>
      <c r="E6" s="18">
        <f>Table28[[#This Row],[NFLX]]+1</f>
        <v>1.0505161474533766</v>
      </c>
      <c r="F6" s="18">
        <f>Table28[[#This Row],[FORD]]+1</f>
        <v>1.0385964912280701</v>
      </c>
      <c r="G6" s="18">
        <f>Table28[[#This Row],[LMT]]+1</f>
        <v>0.99661561395402598</v>
      </c>
      <c r="H6" s="18">
        <f>Table28[[#This Row],[DIS]]+1</f>
        <v>0.9838791486329409</v>
      </c>
      <c r="I6" s="18">
        <f>Table28[[#This Row],[KO]]+1</f>
        <v>0.97865797335066351</v>
      </c>
      <c r="J6" s="18">
        <f>Table28[[#This Row],[VZ]]+1</f>
        <v>0.99185683795169477</v>
      </c>
      <c r="K6" s="18">
        <f>Table28[[#This Row],[BMW USD Return]]+1</f>
        <v>1.0533470121659019</v>
      </c>
    </row>
    <row r="7" spans="1:11" x14ac:dyDescent="0.3">
      <c r="A7" s="1">
        <v>44317</v>
      </c>
      <c r="B7" s="18">
        <f>Table28[[#This Row],[APPL]]+1</f>
        <v>0.94789282961706978</v>
      </c>
      <c r="C7" s="18">
        <f>Table28[[#This Row],[TSLA]]+1</f>
        <v>0.88128660526249825</v>
      </c>
      <c r="D7" s="18">
        <f>Table28[[#This Row],[AMZN]]+1</f>
        <v>0.92952977732819286</v>
      </c>
      <c r="E7" s="18">
        <f>Table28[[#This Row],[NFLX]]+1</f>
        <v>0.97923934484573782</v>
      </c>
      <c r="F7" s="18">
        <f>Table28[[#This Row],[FORD]]+1</f>
        <v>1.0555555555555556</v>
      </c>
      <c r="G7" s="18">
        <f>Table28[[#This Row],[LMT]]+1</f>
        <v>1.0043094798786252</v>
      </c>
      <c r="H7" s="18">
        <f>Table28[[#This Row],[DIS]]+1</f>
        <v>0.96038055133038269</v>
      </c>
      <c r="I7" s="18">
        <f>Table28[[#This Row],[KO]]+1</f>
        <v>1.0242682160468539</v>
      </c>
      <c r="J7" s="18">
        <f>Table28[[#This Row],[VZ]]+1</f>
        <v>0.98802137850315286</v>
      </c>
      <c r="K7" s="18">
        <f>Table28[[#This Row],[BMW USD Return]]+1</f>
        <v>1.0449667082258451</v>
      </c>
    </row>
    <row r="8" spans="1:11" x14ac:dyDescent="0.3">
      <c r="A8" s="1">
        <v>44287</v>
      </c>
      <c r="B8" s="18">
        <f>Table28[[#This Row],[APPL]]+1</f>
        <v>1.0762177815628053</v>
      </c>
      <c r="C8" s="18">
        <f>Table28[[#This Row],[TSLA]]+1</f>
        <v>1.062147245123038</v>
      </c>
      <c r="D8" s="18">
        <f>Table28[[#This Row],[AMZN]]+1</f>
        <v>1.1206626314084687</v>
      </c>
      <c r="E8" s="18">
        <f>Table28[[#This Row],[NFLX]]+1</f>
        <v>0.98430011420485186</v>
      </c>
      <c r="F8" s="18">
        <f>Table28[[#This Row],[FORD]]+1</f>
        <v>0.94736842105263164</v>
      </c>
      <c r="G8" s="18">
        <f>Table28[[#This Row],[LMT]]+1</f>
        <v>1.0299323814515868</v>
      </c>
      <c r="H8" s="18">
        <f>Table28[[#This Row],[DIS]]+1</f>
        <v>1.0081291999104878</v>
      </c>
      <c r="I8" s="18">
        <f>Table28[[#This Row],[KO]]+1</f>
        <v>1.0326181198969133</v>
      </c>
      <c r="J8" s="18">
        <f>Table28[[#This Row],[VZ]]+1</f>
        <v>0.99380914323288339</v>
      </c>
      <c r="K8" s="18">
        <f>Table28[[#This Row],[BMW USD Return]]+1</f>
        <v>0.97513681249385786</v>
      </c>
    </row>
    <row r="9" spans="1:11" x14ac:dyDescent="0.3">
      <c r="A9" s="1">
        <v>44256</v>
      </c>
      <c r="B9" s="18">
        <f>Table28[[#This Row],[APPL]]+1</f>
        <v>1.00884486756855</v>
      </c>
      <c r="C9" s="18">
        <f>Table28[[#This Row],[TSLA]]+1</f>
        <v>0.98879347594374534</v>
      </c>
      <c r="D9" s="18">
        <f>Table28[[#This Row],[AMZN]]+1</f>
        <v>1.0003718629342684</v>
      </c>
      <c r="E9" s="18">
        <f>Table28[[#This Row],[NFLX]]+1</f>
        <v>0.96809872178596901</v>
      </c>
      <c r="F9" s="18">
        <f>Table28[[#This Row],[FORD]]+1</f>
        <v>0.78729281767955805</v>
      </c>
      <c r="G9" s="18">
        <f>Table28[[#This Row],[LMT]]+1</f>
        <v>1.1274281313732382</v>
      </c>
      <c r="H9" s="18">
        <f>Table28[[#This Row],[DIS]]+1</f>
        <v>0.97608977376549089</v>
      </c>
      <c r="I9" s="18">
        <f>Table28[[#This Row],[KO]]+1</f>
        <v>1.0759338636060725</v>
      </c>
      <c r="J9" s="18">
        <f>Table28[[#This Row],[VZ]]+1</f>
        <v>1.051537158659853</v>
      </c>
      <c r="K9" s="18">
        <f>Table28[[#This Row],[BMW USD Return]]+1</f>
        <v>1.2014732948238456</v>
      </c>
    </row>
    <row r="10" spans="1:11" x14ac:dyDescent="0.3">
      <c r="A10" s="1">
        <v>44228</v>
      </c>
      <c r="B10" s="18">
        <f>Table28[[#This Row],[APPL]]+1</f>
        <v>0.91891491948402526</v>
      </c>
      <c r="C10" s="18">
        <f>Table28[[#This Row],[TSLA]]+1</f>
        <v>0.85125953059553339</v>
      </c>
      <c r="D10" s="18">
        <f>Table28[[#This Row],[AMZN]]+1</f>
        <v>0.96467156735977377</v>
      </c>
      <c r="E10" s="18">
        <f>Table28[[#This Row],[NFLX]]+1</f>
        <v>1.0121338883487512</v>
      </c>
      <c r="F10" s="18">
        <f>Table28[[#This Row],[FORD]]+1</f>
        <v>1.1492063492063493</v>
      </c>
      <c r="G10" s="18">
        <f>Table28[[#This Row],[LMT]]+1</f>
        <v>1.0261947638381552</v>
      </c>
      <c r="H10" s="18">
        <f>Table28[[#This Row],[DIS]]+1</f>
        <v>1.1241005842195468</v>
      </c>
      <c r="I10" s="18">
        <f>Table28[[#This Row],[KO]]+1</f>
        <v>1.0174454548527339</v>
      </c>
      <c r="J10" s="18">
        <f>Table28[[#This Row],[VZ]]+1</f>
        <v>1.0208585026540444</v>
      </c>
      <c r="K10" s="18">
        <f>Table28[[#This Row],[BMW USD Return]]+1</f>
        <v>1.0157808457155015</v>
      </c>
    </row>
    <row r="11" spans="1:11" x14ac:dyDescent="0.3">
      <c r="A11" s="1">
        <v>44197</v>
      </c>
      <c r="B11" s="18">
        <f>Table28[[#This Row],[APPL]]+1</f>
        <v>0.99449840312454352</v>
      </c>
      <c r="C11" s="18">
        <f>Table28[[#This Row],[TSLA]]+1</f>
        <v>1.1245058570105</v>
      </c>
      <c r="D11" s="18">
        <f>Table28[[#This Row],[AMZN]]+1</f>
        <v>0.98442398760207661</v>
      </c>
      <c r="E11" s="18">
        <f>Table28[[#This Row],[NFLX]]+1</f>
        <v>0.98457647012655003</v>
      </c>
      <c r="F11" s="18">
        <f>Table28[[#This Row],[FORD]]+1</f>
        <v>1.7307692307692306</v>
      </c>
      <c r="G11" s="18">
        <f>Table28[[#This Row],[LMT]]+1</f>
        <v>0.90658626709200174</v>
      </c>
      <c r="H11" s="18">
        <f>Table28[[#This Row],[DIS]]+1</f>
        <v>0.92819298210260992</v>
      </c>
      <c r="I11" s="18">
        <f>Table28[[#This Row],[KO]]+1</f>
        <v>0.87800878367338298</v>
      </c>
      <c r="J11" s="18">
        <f>Table28[[#This Row],[VZ]]+1</f>
        <v>0.93191494850955459</v>
      </c>
      <c r="K11" s="18">
        <f>Table28[[#This Row],[BMW USD Return]]+1</f>
        <v>0.95658579185762371</v>
      </c>
    </row>
    <row r="12" spans="1:11" x14ac:dyDescent="0.3">
      <c r="A12" s="1">
        <v>44166</v>
      </c>
      <c r="B12" s="18">
        <f>Table28[[#This Row],[APPL]]+1</f>
        <v>1.1164965350342404</v>
      </c>
      <c r="C12" s="18">
        <f>Table28[[#This Row],[TSLA]]+1</f>
        <v>1.2432523129634523</v>
      </c>
      <c r="D12" s="18">
        <f>Table28[[#This Row],[AMZN]]+1</f>
        <v>1.0280583237287804</v>
      </c>
      <c r="E12" s="18">
        <f>Table28[[#This Row],[NFLX]]+1</f>
        <v>1.1019563211259915</v>
      </c>
      <c r="F12" s="18">
        <f>Table28[[#This Row],[FORD]]+1</f>
        <v>0.99453551912568305</v>
      </c>
      <c r="G12" s="18">
        <f>Table28[[#This Row],[LMT]]+1</f>
        <v>0.97935017947548719</v>
      </c>
      <c r="H12" s="18">
        <f>Table28[[#This Row],[DIS]]+1</f>
        <v>1.2241064733499922</v>
      </c>
      <c r="I12" s="18">
        <f>Table28[[#This Row],[KO]]+1</f>
        <v>1.0711238453717387</v>
      </c>
      <c r="J12" s="18">
        <f>Table28[[#This Row],[VZ]]+1</f>
        <v>0.972520989582907</v>
      </c>
      <c r="K12" s="18">
        <f>Table28[[#This Row],[BMW USD Return]]+1</f>
        <v>1.0160410157487263</v>
      </c>
    </row>
    <row r="13" spans="1:11" x14ac:dyDescent="0.3">
      <c r="A13" s="1">
        <v>44136</v>
      </c>
      <c r="B13" s="18">
        <f>Table28[[#This Row],[APPL]]+1</f>
        <v>1.0936065258570002</v>
      </c>
      <c r="C13" s="18">
        <f>Table28[[#This Row],[TSLA]]+1</f>
        <v>1.4627357046577121</v>
      </c>
      <c r="D13" s="18">
        <f>Table28[[#This Row],[AMZN]]+1</f>
        <v>1.0434399292713183</v>
      </c>
      <c r="E13" s="18">
        <f>Table28[[#This Row],[NFLX]]+1</f>
        <v>1.0314457945820363</v>
      </c>
      <c r="F13" s="18">
        <f>Table28[[#This Row],[FORD]]+1</f>
        <v>1.2039473684210527</v>
      </c>
      <c r="G13" s="18">
        <f>Table28[[#This Row],[LMT]]+1</f>
        <v>1.0424698687109113</v>
      </c>
      <c r="H13" s="18">
        <f>Table28[[#This Row],[DIS]]+1</f>
        <v>1.2207009896907217</v>
      </c>
      <c r="I13" s="18">
        <f>Table28[[#This Row],[KO]]+1</f>
        <v>1.0736580153804984</v>
      </c>
      <c r="J13" s="18">
        <f>Table28[[#This Row],[VZ]]+1</f>
        <v>1.0712968344511744</v>
      </c>
      <c r="K13" s="18">
        <f>Table28[[#This Row],[BMW USD Return]]+1</f>
        <v>1.2761285464179877</v>
      </c>
    </row>
    <row r="14" spans="1:11" x14ac:dyDescent="0.3">
      <c r="A14" s="1">
        <v>44105</v>
      </c>
      <c r="B14" s="18">
        <f>Table28[[#This Row],[APPL]]+1</f>
        <v>0.93998796470510071</v>
      </c>
      <c r="C14" s="18">
        <f>Table28[[#This Row],[TSLA]]+1</f>
        <v>0.90450106047642098</v>
      </c>
      <c r="D14" s="18">
        <f>Table28[[#This Row],[AMZN]]+1</f>
        <v>0.96424587731717792</v>
      </c>
      <c r="E14" s="18">
        <f>Table28[[#This Row],[NFLX]]+1</f>
        <v>0.9514228965290541</v>
      </c>
      <c r="F14" s="18">
        <f>Table28[[#This Row],[FORD]]+1</f>
        <v>1.0935251798561152</v>
      </c>
      <c r="G14" s="18">
        <f>Table28[[#This Row],[LMT]]+1</f>
        <v>0.91350973941689162</v>
      </c>
      <c r="H14" s="18">
        <f>Table28[[#This Row],[DIS]]+1</f>
        <v>0.97719211835602648</v>
      </c>
      <c r="I14" s="18">
        <f>Table28[[#This Row],[KO]]+1</f>
        <v>0.9813456975357735</v>
      </c>
      <c r="J14" s="18">
        <f>Table28[[#This Row],[VZ]]+1</f>
        <v>0.95797609419967888</v>
      </c>
      <c r="K14" s="18">
        <f>Table28[[#This Row],[BMW USD Return]]+1</f>
        <v>0.94134290123796227</v>
      </c>
    </row>
    <row r="15" spans="1:11" x14ac:dyDescent="0.3">
      <c r="A15" s="1">
        <v>44075</v>
      </c>
      <c r="B15" s="18">
        <f>Table28[[#This Row],[APPL]]+1</f>
        <v>0.89909167662645906</v>
      </c>
      <c r="C15" s="18">
        <f>Table28[[#This Row],[TSLA]]+1</f>
        <v>0.86091267453365572</v>
      </c>
      <c r="D15" s="18">
        <f>Table28[[#This Row],[AMZN]]+1</f>
        <v>0.91242147564284648</v>
      </c>
      <c r="E15" s="18">
        <f>Table28[[#This Row],[NFLX]]+1</f>
        <v>0.94423672650591717</v>
      </c>
      <c r="F15" s="18">
        <f>Table28[[#This Row],[FORD]]+1</f>
        <v>0.85802469135802462</v>
      </c>
      <c r="G15" s="18">
        <f>Table28[[#This Row],[LMT]]+1</f>
        <v>0.98810916684125394</v>
      </c>
      <c r="H15" s="18">
        <f>Table28[[#This Row],[DIS]]+1</f>
        <v>0.9409267210482567</v>
      </c>
      <c r="I15" s="18">
        <f>Table28[[#This Row],[KO]]+1</f>
        <v>0.99676949476517396</v>
      </c>
      <c r="J15" s="18">
        <f>Table28[[#This Row],[VZ]]+1</f>
        <v>1.0037118305874917</v>
      </c>
      <c r="K15" s="18">
        <f>Table28[[#This Row],[BMW USD Return]]+1</f>
        <v>1.0153546781330876</v>
      </c>
    </row>
    <row r="16" spans="1:11" x14ac:dyDescent="0.3">
      <c r="A16" s="1">
        <v>44044</v>
      </c>
      <c r="B16" s="18">
        <f>Table28[[#This Row],[APPL]]+1</f>
        <v>1.2143799512102087</v>
      </c>
      <c r="C16" s="18">
        <f>Table28[[#This Row],[TSLA]]+1</f>
        <v>1.7414520711663151</v>
      </c>
      <c r="D16" s="18">
        <f>Table28[[#This Row],[AMZN]]+1</f>
        <v>1.090460973985157</v>
      </c>
      <c r="E16" s="18">
        <f>Table28[[#This Row],[NFLX]]+1</f>
        <v>1.0832105886596854</v>
      </c>
      <c r="F16" s="18">
        <f>Table28[[#This Row],[FORD]]+1</f>
        <v>1.173913043478261</v>
      </c>
      <c r="G16" s="18">
        <f>Table28[[#This Row],[LMT]]+1</f>
        <v>1.0297912886892948</v>
      </c>
      <c r="H16" s="18">
        <f>Table28[[#This Row],[DIS]]+1</f>
        <v>1.127672248543317</v>
      </c>
      <c r="I16" s="18">
        <f>Table28[[#This Row],[KO]]+1</f>
        <v>1.0484759295435606</v>
      </c>
      <c r="J16" s="18">
        <f>Table28[[#This Row],[VZ]]+1</f>
        <v>1.0427209126809796</v>
      </c>
      <c r="K16" s="18">
        <f>Table28[[#This Row],[BMW USD Return]]+1</f>
        <v>1.1038937600468641</v>
      </c>
    </row>
    <row r="17" spans="1:11" x14ac:dyDescent="0.3">
      <c r="A17" s="1">
        <v>44013</v>
      </c>
      <c r="B17" s="18">
        <f>Table28[[#This Row],[APPL]]+1</f>
        <v>1.1651316390171096</v>
      </c>
      <c r="C17" s="18">
        <f>Table28[[#This Row],[TSLA]]+1</f>
        <v>1.3250108817751953</v>
      </c>
      <c r="D17" s="18">
        <f>Table28[[#This Row],[AMZN]]+1</f>
        <v>1.147113568118354</v>
      </c>
      <c r="E17" s="18">
        <f>Table28[[#This Row],[NFLX]]+1</f>
        <v>1.0743670783462911</v>
      </c>
      <c r="F17" s="18">
        <f>Table28[[#This Row],[FORD]]+1</f>
        <v>1.0615384615384613</v>
      </c>
      <c r="G17" s="18">
        <f>Table28[[#This Row],[LMT]]+1</f>
        <v>1.0385015202069316</v>
      </c>
      <c r="H17" s="18">
        <f>Table28[[#This Row],[DIS]]+1</f>
        <v>1.0486951834150269</v>
      </c>
      <c r="I17" s="18">
        <f>Table28[[#This Row],[KO]]+1</f>
        <v>1.0669016931929578</v>
      </c>
      <c r="J17" s="18">
        <f>Table28[[#This Row],[VZ]]+1</f>
        <v>1.0426263407260994</v>
      </c>
      <c r="K17" s="18">
        <f>Table28[[#This Row],[BMW USD Return]]+1</f>
        <v>1.0161896861849389</v>
      </c>
    </row>
    <row r="18" spans="1:11" x14ac:dyDescent="0.3">
      <c r="A18" s="1">
        <v>43983</v>
      </c>
      <c r="B18" s="18">
        <f>Table28[[#This Row],[APPL]]+1</f>
        <v>1.1504922098012107</v>
      </c>
      <c r="C18" s="18">
        <f>Table28[[#This Row],[TSLA]]+1</f>
        <v>1.2931856646706588</v>
      </c>
      <c r="D18" s="18">
        <f>Table28[[#This Row],[AMZN]]+1</f>
        <v>1.1295667469878399</v>
      </c>
      <c r="E18" s="18">
        <f>Table28[[#This Row],[NFLX]]+1</f>
        <v>1.0841255022862781</v>
      </c>
      <c r="F18" s="18">
        <f>Table28[[#This Row],[FORD]]+1</f>
        <v>1.0655737704918034</v>
      </c>
      <c r="G18" s="18">
        <f>Table28[[#This Row],[LMT]]+1</f>
        <v>0.94514322100594839</v>
      </c>
      <c r="H18" s="18">
        <f>Table28[[#This Row],[DIS]]+1</f>
        <v>0.95063937892652906</v>
      </c>
      <c r="I18" s="18">
        <f>Table28[[#This Row],[KO]]+1</f>
        <v>0.95715510992825092</v>
      </c>
      <c r="J18" s="18">
        <f>Table28[[#This Row],[VZ]]+1</f>
        <v>0.96078776833174473</v>
      </c>
      <c r="K18" s="18">
        <f>Table28[[#This Row],[BMW USD Return]]+1</f>
        <v>1.1548946286922905</v>
      </c>
    </row>
    <row r="19" spans="1:11" x14ac:dyDescent="0.3">
      <c r="A19" s="1">
        <v>43952</v>
      </c>
      <c r="B19" s="18">
        <f>Table28[[#This Row],[APPL]]+1</f>
        <v>1.0821646573691222</v>
      </c>
      <c r="C19" s="18">
        <f>Table28[[#This Row],[TSLA]]+1</f>
        <v>1.0679387663351707</v>
      </c>
      <c r="D19" s="18">
        <f>Table28[[#This Row],[AMZN]]+1</f>
        <v>0.98721508367016975</v>
      </c>
      <c r="E19" s="18">
        <f>Table28[[#This Row],[NFLX]]+1</f>
        <v>0.99971419555011265</v>
      </c>
      <c r="F19" s="18">
        <f>Table28[[#This Row],[FORD]]+1</f>
        <v>1.1090909090909089</v>
      </c>
      <c r="G19" s="18">
        <f>Table28[[#This Row],[LMT]]+1</f>
        <v>0.99840628053382285</v>
      </c>
      <c r="H19" s="18">
        <f>Table28[[#This Row],[DIS]]+1</f>
        <v>1.0846047233545129</v>
      </c>
      <c r="I19" s="18">
        <f>Table28[[#This Row],[KO]]+1</f>
        <v>1.0172150361540915</v>
      </c>
      <c r="J19" s="18">
        <f>Table28[[#This Row],[VZ]]+1</f>
        <v>1.0095229766104035</v>
      </c>
      <c r="K19" s="18">
        <f>Table28[[#This Row],[BMW USD Return]]+1</f>
        <v>0.99399670099771431</v>
      </c>
    </row>
    <row r="20" spans="1:11" x14ac:dyDescent="0.3">
      <c r="A20" s="1">
        <v>43922</v>
      </c>
      <c r="B20" s="18">
        <f>Table28[[#This Row],[APPL]]+1</f>
        <v>1.1553737740354506</v>
      </c>
      <c r="C20" s="18">
        <f>Table28[[#This Row],[TSLA]]+1</f>
        <v>1.4921374286601878</v>
      </c>
      <c r="D20" s="18">
        <f>Table28[[#This Row],[AMZN]]+1</f>
        <v>1.2689001686386276</v>
      </c>
      <c r="E20" s="18">
        <f>Table28[[#This Row],[NFLX]]+1</f>
        <v>1.1181092037283622</v>
      </c>
      <c r="F20" s="18">
        <f>Table28[[#This Row],[FORD]]+1</f>
        <v>0.99099099099099097</v>
      </c>
      <c r="G20" s="18">
        <f>Table28[[#This Row],[LMT]]+1</f>
        <v>1.1478390589340652</v>
      </c>
      <c r="H20" s="18">
        <f>Table28[[#This Row],[DIS]]+1</f>
        <v>1.1195652612746432</v>
      </c>
      <c r="I20" s="18">
        <f>Table28[[#This Row],[KO]]+1</f>
        <v>1.0461573743231523</v>
      </c>
      <c r="J20" s="18">
        <f>Table28[[#This Row],[VZ]]+1</f>
        <v>1.0692353190177246</v>
      </c>
      <c r="K20" s="18">
        <f>Table28[[#This Row],[BMW USD Return]]+1</f>
        <v>1.1312581935017241</v>
      </c>
    </row>
    <row r="21" spans="1:11" x14ac:dyDescent="0.3">
      <c r="A21" s="1">
        <v>43891</v>
      </c>
      <c r="B21" s="18">
        <f>Table28[[#This Row],[APPL]]+1</f>
        <v>0.93244639921430639</v>
      </c>
      <c r="C21" s="18">
        <f>Table28[[#This Row],[TSLA]]+1</f>
        <v>0.78444286223521287</v>
      </c>
      <c r="D21" s="18">
        <f>Table28[[#This Row],[AMZN]]+1</f>
        <v>1.0350205552753815</v>
      </c>
      <c r="E21" s="18">
        <f>Table28[[#This Row],[NFLX]]+1</f>
        <v>1.017532452693636</v>
      </c>
      <c r="F21" s="18">
        <f>Table28[[#This Row],[FORD]]+1</f>
        <v>1.1100000000000001</v>
      </c>
      <c r="G21" s="18">
        <f>Table28[[#This Row],[LMT]]+1</f>
        <v>0.92215755374469544</v>
      </c>
      <c r="H21" s="18">
        <f>Table28[[#This Row],[DIS]]+1</f>
        <v>0.82107944205559813</v>
      </c>
      <c r="I21" s="18">
        <f>Table28[[#This Row],[KO]]+1</f>
        <v>0.82725736574022668</v>
      </c>
      <c r="J21" s="18">
        <f>Table28[[#This Row],[VZ]]+1</f>
        <v>0.99206048658630697</v>
      </c>
      <c r="K21" s="18">
        <f>Table28[[#This Row],[BMW USD Return]]+1</f>
        <v>0.79954145859164749</v>
      </c>
    </row>
    <row r="22" spans="1:11" x14ac:dyDescent="0.3">
      <c r="A22" s="1">
        <v>43862</v>
      </c>
      <c r="B22" s="18">
        <f>Table28[[#This Row],[APPL]]+1</f>
        <v>0.88320235603035002</v>
      </c>
      <c r="C22" s="18">
        <f>Table28[[#This Row],[TSLA]]+1</f>
        <v>1.0267765886342219</v>
      </c>
      <c r="D22" s="18">
        <f>Table28[[#This Row],[AMZN]]+1</f>
        <v>0.93778626548040633</v>
      </c>
      <c r="E22" s="18">
        <f>Table28[[#This Row],[NFLX]]+1</f>
        <v>1.0693732164869827</v>
      </c>
      <c r="F22" s="18">
        <f>Table28[[#This Row],[FORD]]+1</f>
        <v>0.92592592592592582</v>
      </c>
      <c r="G22" s="18">
        <f>Table28[[#This Row],[LMT]]+1</f>
        <v>0.86394006207811702</v>
      </c>
      <c r="H22" s="18">
        <f>Table28[[#This Row],[DIS]]+1</f>
        <v>0.85062543345564934</v>
      </c>
      <c r="I22" s="18">
        <f>Table28[[#This Row],[KO]]+1</f>
        <v>0.9159247710886913</v>
      </c>
      <c r="J22" s="18">
        <f>Table28[[#This Row],[VZ]]+1</f>
        <v>0.92065337858549656</v>
      </c>
      <c r="K22" s="18">
        <f>Table28[[#This Row],[BMW USD Return]]+1</f>
        <v>0.91598831429778171</v>
      </c>
    </row>
    <row r="23" spans="1:11" x14ac:dyDescent="0.3">
      <c r="A23" s="1">
        <v>43831</v>
      </c>
      <c r="B23" s="18">
        <f>Table28[[#This Row],[APPL]]+1</f>
        <v>1.0540098627117536</v>
      </c>
      <c r="C23" s="18">
        <f>Table28[[#This Row],[TSLA]]+1</f>
        <v>1.5551597781655633</v>
      </c>
      <c r="D23" s="18">
        <f>Table28[[#This Row],[AMZN]]+1</f>
        <v>1.0870638193567461</v>
      </c>
      <c r="E23" s="18">
        <f>Table28[[#This Row],[NFLX]]+1</f>
        <v>1.0665079844684122</v>
      </c>
      <c r="F23" s="18">
        <f>Table28[[#This Row],[FORD]]+1</f>
        <v>1.0909090909090911</v>
      </c>
      <c r="G23" s="18">
        <f>Table28[[#This Row],[LMT]]+1</f>
        <v>1.0994913833583262</v>
      </c>
      <c r="H23" s="18">
        <f>Table28[[#This Row],[DIS]]+1</f>
        <v>0.96203172143667559</v>
      </c>
      <c r="I23" s="18">
        <f>Table28[[#This Row],[KO]]+1</f>
        <v>1.0551038845103948</v>
      </c>
      <c r="J23" s="18">
        <f>Table28[[#This Row],[VZ]]+1</f>
        <v>0.96807823678654303</v>
      </c>
      <c r="K23" s="18">
        <f>Table28[[#This Row],[BMW USD Return]]+1</f>
        <v>0.8660842070290975</v>
      </c>
    </row>
    <row r="24" spans="1:11" x14ac:dyDescent="0.3">
      <c r="A24" s="1">
        <v>43800</v>
      </c>
      <c r="B24" s="18">
        <f>Table28[[#This Row],[APPL]]+1</f>
        <v>1.1020828218601215</v>
      </c>
      <c r="C24" s="18">
        <f>Table28[[#This Row],[TSLA]]+1</f>
        <v>1.2678972126431656</v>
      </c>
      <c r="D24" s="18">
        <f>Table28[[#This Row],[AMZN]]+1</f>
        <v>1.0261216768769645</v>
      </c>
      <c r="E24" s="18">
        <f>Table28[[#This Row],[NFLX]]+1</f>
        <v>1.0283162870613831</v>
      </c>
      <c r="F24" s="18">
        <f>Table28[[#This Row],[FORD]]+1</f>
        <v>0.97058823529411764</v>
      </c>
      <c r="G24" s="18">
        <f>Table28[[#This Row],[LMT]]+1</f>
        <v>1.0018794635236192</v>
      </c>
      <c r="H24" s="18">
        <f>Table28[[#This Row],[DIS]]+1</f>
        <v>0.95414958465431621</v>
      </c>
      <c r="I24" s="18">
        <f>Table28[[#This Row],[KO]]+1</f>
        <v>1.0442592034919989</v>
      </c>
      <c r="J24" s="18">
        <f>Table28[[#This Row],[VZ]]+1</f>
        <v>1.0192562488111978</v>
      </c>
      <c r="K24" s="18">
        <f>Table28[[#This Row],[BMW USD Return]]+1</f>
        <v>1.0143234775053107</v>
      </c>
    </row>
    <row r="25" spans="1:11" x14ac:dyDescent="0.3">
      <c r="A25" s="1">
        <v>43770</v>
      </c>
      <c r="B25" s="18">
        <f>Table28[[#This Row],[APPL]]+1</f>
        <v>1.0743286733066075</v>
      </c>
      <c r="C25" s="18">
        <f>Table28[[#This Row],[TSLA]]+1</f>
        <v>1.0476946200988406</v>
      </c>
      <c r="D25" s="18">
        <f>Table28[[#This Row],[AMZN]]+1</f>
        <v>1.0135873011932681</v>
      </c>
      <c r="E25" s="18">
        <f>Table28[[#This Row],[NFLX]]+1</f>
        <v>1.0948122877448623</v>
      </c>
      <c r="F25" s="18">
        <f>Table28[[#This Row],[FORD]]+1</f>
        <v>0.98076923076923073</v>
      </c>
      <c r="G25" s="18">
        <f>Table28[[#This Row],[LMT]]+1</f>
        <v>1.0380959968901677</v>
      </c>
      <c r="H25" s="18">
        <f>Table28[[#This Row],[DIS]]+1</f>
        <v>1.1667180051020449</v>
      </c>
      <c r="I25" s="18">
        <f>Table28[[#This Row],[KO]]+1</f>
        <v>0.98107673270964302</v>
      </c>
      <c r="J25" s="18">
        <f>Table28[[#This Row],[VZ]]+1</f>
        <v>1.0065620794968884</v>
      </c>
      <c r="K25" s="18">
        <f>Table28[[#This Row],[BMW USD Return]]+1</f>
        <v>1.053940143521777</v>
      </c>
    </row>
    <row r="26" spans="1:11" x14ac:dyDescent="0.3">
      <c r="A26" s="1">
        <v>43739</v>
      </c>
      <c r="B26" s="18">
        <f>Table28[[#This Row],[APPL]]+1</f>
        <v>1.1106844893457821</v>
      </c>
      <c r="C26" s="18">
        <f>Table28[[#This Row],[TSLA]]+1</f>
        <v>1.3074272636691993</v>
      </c>
      <c r="D26" s="18">
        <f>Table28[[#This Row],[AMZN]]+1</f>
        <v>1.0234747188517028</v>
      </c>
      <c r="E26" s="18">
        <f>Table28[[#This Row],[NFLX]]+1</f>
        <v>1.0739481704272507</v>
      </c>
      <c r="F26" s="18">
        <f>Table28[[#This Row],[FORD]]+1</f>
        <v>1.0721649484536082</v>
      </c>
      <c r="G26" s="18">
        <f>Table28[[#This Row],[LMT]]+1</f>
        <v>0.96569766985746142</v>
      </c>
      <c r="H26" s="18">
        <f>Table28[[#This Row],[DIS]]+1</f>
        <v>0.99693066138081765</v>
      </c>
      <c r="I26" s="18">
        <f>Table28[[#This Row],[KO]]+1</f>
        <v>1.0071261025140723</v>
      </c>
      <c r="J26" s="18">
        <f>Table28[[#This Row],[VZ]]+1</f>
        <v>1.001822571782256</v>
      </c>
      <c r="K26" s="18">
        <f>Table28[[#This Row],[BMW USD Return]]+1</f>
        <v>1.0843745015806543</v>
      </c>
    </row>
    <row r="27" spans="1:11" x14ac:dyDescent="0.3">
      <c r="A27" s="1">
        <v>43709</v>
      </c>
      <c r="B27" s="18">
        <f>Table28[[#This Row],[APPL]]+1</f>
        <v>1.0770381116577494</v>
      </c>
      <c r="C27" s="18">
        <f>Table28[[#This Row],[TSLA]]+1</f>
        <v>1.0676387984735252</v>
      </c>
      <c r="D27" s="18">
        <f>Table28[[#This Row],[AMZN]]+1</f>
        <v>0.97726722319361048</v>
      </c>
      <c r="E27" s="18">
        <f>Table28[[#This Row],[NFLX]]+1</f>
        <v>0.91104679148936174</v>
      </c>
      <c r="F27" s="18">
        <f>Table28[[#This Row],[FORD]]+1</f>
        <v>0.91509433962264142</v>
      </c>
      <c r="G27" s="18">
        <f>Table28[[#This Row],[LMT]]+1</f>
        <v>1.0213352197215904</v>
      </c>
      <c r="H27" s="18">
        <f>Table28[[#This Row],[DIS]]+1</f>
        <v>0.94943903673440255</v>
      </c>
      <c r="I27" s="18">
        <f>Table28[[#This Row],[KO]]+1</f>
        <v>0.98909893420814554</v>
      </c>
      <c r="J27" s="18">
        <f>Table28[[#This Row],[VZ]]+1</f>
        <v>1.0378266313891964</v>
      </c>
      <c r="K27" s="18">
        <f>Table28[[#This Row],[BMW USD Return]]+1</f>
        <v>1.0554775152234011</v>
      </c>
    </row>
    <row r="28" spans="1:11" x14ac:dyDescent="0.3">
      <c r="A28" s="1">
        <v>43678</v>
      </c>
      <c r="B28" s="18">
        <f>Table28[[#This Row],[APPL]]+1</f>
        <v>0.97981603670997819</v>
      </c>
      <c r="C28" s="18">
        <f>Table28[[#This Row],[TSLA]]+1</f>
        <v>0.93377763614456433</v>
      </c>
      <c r="D28" s="18">
        <f>Table28[[#This Row],[AMZN]]+1</f>
        <v>0.95152616345029473</v>
      </c>
      <c r="E28" s="18">
        <f>Table28[[#This Row],[NFLX]]+1</f>
        <v>0.9094709096093041</v>
      </c>
      <c r="F28" s="18">
        <f>Table28[[#This Row],[FORD]]+1</f>
        <v>0.96363636363636362</v>
      </c>
      <c r="G28" s="18">
        <f>Table28[[#This Row],[LMT]]+1</f>
        <v>1.060579105037696</v>
      </c>
      <c r="H28" s="18">
        <f>Table28[[#This Row],[DIS]]+1</f>
        <v>0.96573690146339963</v>
      </c>
      <c r="I28" s="18">
        <f>Table28[[#This Row],[KO]]+1</f>
        <v>1.0457912653517187</v>
      </c>
      <c r="J28" s="18">
        <f>Table28[[#This Row],[VZ]]+1</f>
        <v>1.0633651346004338</v>
      </c>
      <c r="K28" s="18">
        <f>Table28[[#This Row],[BMW USD Return]]+1</f>
        <v>0.89801689473332458</v>
      </c>
    </row>
    <row r="29" spans="1:11" x14ac:dyDescent="0.3">
      <c r="A29" s="1">
        <v>43647</v>
      </c>
      <c r="B29" s="18">
        <f>Table28[[#This Row],[APPL]]+1</f>
        <v>1.0763945045547079</v>
      </c>
      <c r="C29" s="18">
        <f>Table28[[#This Row],[TSLA]]+1</f>
        <v>1.081222543604615</v>
      </c>
      <c r="D29" s="18">
        <f>Table28[[#This Row],[AMZN]]+1</f>
        <v>0.98582089641107051</v>
      </c>
      <c r="E29" s="18">
        <f>Table28[[#This Row],[NFLX]]+1</f>
        <v>0.87931499467710728</v>
      </c>
      <c r="F29" s="18">
        <f>Table28[[#This Row],[FORD]]+1</f>
        <v>0.95652173913043492</v>
      </c>
      <c r="G29" s="18">
        <f>Table28[[#This Row],[LMT]]+1</f>
        <v>0.9962317139668101</v>
      </c>
      <c r="H29" s="18">
        <f>Table28[[#This Row],[DIS]]+1</f>
        <v>1.0241335111461953</v>
      </c>
      <c r="I29" s="18">
        <f>Table28[[#This Row],[KO]]+1</f>
        <v>1.0416507336474916</v>
      </c>
      <c r="J29" s="18">
        <f>Table28[[#This Row],[VZ]]+1</f>
        <v>0.96744256679701168</v>
      </c>
      <c r="K29" s="18">
        <f>Table28[[#This Row],[BMW USD Return]]+1</f>
        <v>1.005732963991155</v>
      </c>
    </row>
    <row r="30" spans="1:11" x14ac:dyDescent="0.3">
      <c r="A30" s="1">
        <v>43617</v>
      </c>
      <c r="B30" s="18">
        <f>Table28[[#This Row],[APPL]]+1</f>
        <v>1.1348728788115565</v>
      </c>
      <c r="C30" s="18">
        <f>Table28[[#This Row],[TSLA]]+1</f>
        <v>1.2068481257602039</v>
      </c>
      <c r="D30" s="18">
        <f>Table28[[#This Row],[AMZN]]+1</f>
        <v>1.0667917674270622</v>
      </c>
      <c r="E30" s="18">
        <f>Table28[[#This Row],[NFLX]]+1</f>
        <v>1.0700303194769003</v>
      </c>
      <c r="F30" s="18">
        <f>Table28[[#This Row],[FORD]]+1</f>
        <v>0.90551181102362199</v>
      </c>
      <c r="G30" s="18">
        <f>Table28[[#This Row],[LMT]]+1</f>
        <v>1.0807997260385163</v>
      </c>
      <c r="H30" s="18">
        <f>Table28[[#This Row],[DIS]]+1</f>
        <v>1.057558310086</v>
      </c>
      <c r="I30" s="18">
        <f>Table28[[#This Row],[KO]]+1</f>
        <v>1.0364338886805478</v>
      </c>
      <c r="J30" s="18">
        <f>Table28[[#This Row],[VZ]]+1</f>
        <v>1.0511501359727038</v>
      </c>
      <c r="K30" s="18">
        <f>Table28[[#This Row],[BMW USD Return]]+1</f>
        <v>1.1306920247386527</v>
      </c>
    </row>
    <row r="31" spans="1:11" x14ac:dyDescent="0.3">
      <c r="A31" s="1">
        <v>43586</v>
      </c>
      <c r="B31" s="18">
        <f>Table28[[#This Row],[APPL]]+1</f>
        <v>0.8724274080326444</v>
      </c>
      <c r="C31" s="18">
        <f>Table28[[#This Row],[TSLA]]+1</f>
        <v>0.77573425312611033</v>
      </c>
      <c r="D31" s="18">
        <f>Table28[[#This Row],[AMZN]]+1</f>
        <v>0.92138671156918484</v>
      </c>
      <c r="E31" s="18">
        <f>Table28[[#This Row],[NFLX]]+1</f>
        <v>0.92643166908327024</v>
      </c>
      <c r="F31" s="18">
        <f>Table28[[#This Row],[FORD]]+1</f>
        <v>0.8523489932885906</v>
      </c>
      <c r="G31" s="18">
        <f>Table28[[#This Row],[LMT]]+1</f>
        <v>1.0156302971478379</v>
      </c>
      <c r="H31" s="18">
        <f>Table28[[#This Row],[DIS]]+1</f>
        <v>0.96400667091996151</v>
      </c>
      <c r="I31" s="18">
        <f>Table28[[#This Row],[KO]]+1</f>
        <v>1.0014267204966314</v>
      </c>
      <c r="J31" s="18">
        <f>Table28[[#This Row],[VZ]]+1</f>
        <v>0.96013225741331043</v>
      </c>
      <c r="K31" s="18">
        <f>Table28[[#This Row],[BMW USD Return]]+1</f>
        <v>0.81318035491754526</v>
      </c>
    </row>
    <row r="32" spans="1:11" x14ac:dyDescent="0.3">
      <c r="A32" s="1">
        <v>43556</v>
      </c>
      <c r="B32" s="18">
        <f>Table28[[#This Row],[APPL]]+1</f>
        <v>1.0564359764797076</v>
      </c>
      <c r="C32" s="18">
        <f>Table28[[#This Row],[TSLA]]+1</f>
        <v>0.85289071321374976</v>
      </c>
      <c r="D32" s="18">
        <f>Table28[[#This Row],[AMZN]]+1</f>
        <v>1.0818587786045206</v>
      </c>
      <c r="E32" s="18">
        <f>Table28[[#This Row],[NFLX]]+1</f>
        <v>1.0392080185057664</v>
      </c>
      <c r="F32" s="18">
        <f>Table28[[#This Row],[FORD]]+1</f>
        <v>1.0067567567567568</v>
      </c>
      <c r="G32" s="18">
        <f>Table28[[#This Row],[LMT]]+1</f>
        <v>1.1105076538190364</v>
      </c>
      <c r="H32" s="18">
        <f>Table28[[#This Row],[DIS]]+1</f>
        <v>1.2336305399476801</v>
      </c>
      <c r="I32" s="18">
        <f>Table28[[#This Row],[KO]]+1</f>
        <v>1.0560880994095809</v>
      </c>
      <c r="J32" s="18">
        <f>Table28[[#This Row],[VZ]]+1</f>
        <v>0.96719075358877338</v>
      </c>
      <c r="K32" s="18">
        <f>Table28[[#This Row],[BMW USD Return]]+1</f>
        <v>1.0992953166482573</v>
      </c>
    </row>
    <row r="33" spans="1:11" x14ac:dyDescent="0.3">
      <c r="A33" s="1">
        <v>43525</v>
      </c>
      <c r="B33" s="18">
        <f>Table28[[#This Row],[APPL]]+1</f>
        <v>1.1017306852455113</v>
      </c>
      <c r="C33" s="18">
        <f>Table28[[#This Row],[TSLA]]+1</f>
        <v>0.87489055661840198</v>
      </c>
      <c r="D33" s="18">
        <f>Table28[[#This Row],[AMZN]]+1</f>
        <v>1.085935766378938</v>
      </c>
      <c r="E33" s="18">
        <f>Table28[[#This Row],[NFLX]]+1</f>
        <v>0.99569950300419707</v>
      </c>
      <c r="F33" s="18">
        <f>Table28[[#This Row],[FORD]]+1</f>
        <v>0.92499999999999993</v>
      </c>
      <c r="G33" s="18">
        <f>Table28[[#This Row],[LMT]]+1</f>
        <v>0.9770928590658936</v>
      </c>
      <c r="H33" s="18">
        <f>Table28[[#This Row],[DIS]]+1</f>
        <v>0.98395958585691923</v>
      </c>
      <c r="I33" s="18">
        <f>Table28[[#This Row],[KO]]+1</f>
        <v>1.0335245175339973</v>
      </c>
      <c r="J33" s="18">
        <f>Table28[[#This Row],[VZ]]+1</f>
        <v>1.0388267015114236</v>
      </c>
      <c r="K33" s="18">
        <f>Table28[[#This Row],[BMW USD Return]]+1</f>
        <v>0.91321652040498003</v>
      </c>
    </row>
    <row r="34" spans="1:11" x14ac:dyDescent="0.3">
      <c r="A34" s="1">
        <v>43497</v>
      </c>
      <c r="B34" s="18">
        <f>Table28[[#This Row],[APPL]]+1</f>
        <v>1.0403146337491929</v>
      </c>
      <c r="C34" s="18">
        <f>Table28[[#This Row],[TSLA]]+1</f>
        <v>1.04188657158958</v>
      </c>
      <c r="D34" s="18">
        <f>Table28[[#This Row],[AMZN]]+1</f>
        <v>0.9540939967777835</v>
      </c>
      <c r="E34" s="18">
        <f>Table28[[#This Row],[NFLX]]+1</f>
        <v>1.0547864683357879</v>
      </c>
      <c r="F34" s="18">
        <f>Table28[[#This Row],[FORD]]+1</f>
        <v>1.0958904109589043</v>
      </c>
      <c r="G34" s="18">
        <f>Table28[[#This Row],[LMT]]+1</f>
        <v>1.0680730064756632</v>
      </c>
      <c r="H34" s="18">
        <f>Table28[[#This Row],[DIS]]+1</f>
        <v>1.011836434855242</v>
      </c>
      <c r="I34" s="18">
        <f>Table28[[#This Row],[KO]]+1</f>
        <v>0.94203203575586203</v>
      </c>
      <c r="J34" s="18">
        <f>Table28[[#This Row],[VZ]]+1</f>
        <v>1.0445703910419406</v>
      </c>
      <c r="K34" s="18">
        <f>Table28[[#This Row],[BMW USD Return]]+1</f>
        <v>1.0021081214788499</v>
      </c>
    </row>
    <row r="35" spans="1:11" x14ac:dyDescent="0.3">
      <c r="A35" s="1">
        <v>43466</v>
      </c>
      <c r="B35" s="18">
        <f>Table28[[#This Row],[APPL]]+1</f>
        <v>1.05515400948843</v>
      </c>
      <c r="C35" s="18">
        <f>Table28[[#This Row],[TSLA]]+1</f>
        <v>0.92253607038870411</v>
      </c>
      <c r="D35" s="18">
        <f>Table28[[#This Row],[AMZN]]+1</f>
        <v>1.1443171389476468</v>
      </c>
      <c r="E35" s="18">
        <f>Table28[[#This Row],[NFLX]]+1</f>
        <v>1.2684001902652591</v>
      </c>
      <c r="F35" s="18">
        <f>Table28[[#This Row],[FORD]]+1</f>
        <v>1.1230769230769231</v>
      </c>
      <c r="G35" s="18">
        <f>Table28[[#This Row],[LMT]]+1</f>
        <v>1.1063627051351095</v>
      </c>
      <c r="H35" s="18">
        <f>Table28[[#This Row],[DIS]]+1</f>
        <v>1.024943228512841</v>
      </c>
      <c r="I35" s="18">
        <f>Table28[[#This Row],[KO]]+1</f>
        <v>1.0164730479595017</v>
      </c>
      <c r="J35" s="18">
        <f>Table28[[#This Row],[VZ]]+1</f>
        <v>0.97936677416023077</v>
      </c>
      <c r="K35" s="18">
        <f>Table28[[#This Row],[BMW USD Return]]+1</f>
        <v>1.0433708643582338</v>
      </c>
    </row>
    <row r="36" spans="1:11" x14ac:dyDescent="0.3">
      <c r="A36" s="1">
        <v>43435</v>
      </c>
      <c r="B36" s="18">
        <f>Table28[[#This Row],[APPL]]+1</f>
        <v>0.88638361672568078</v>
      </c>
      <c r="C36" s="18">
        <f>Table28[[#This Row],[TSLA]]+1</f>
        <v>0.94955485406364326</v>
      </c>
      <c r="D36" s="18">
        <f>Table28[[#This Row],[AMZN]]+1</f>
        <v>0.88865021382428433</v>
      </c>
      <c r="E36" s="18">
        <f>Table28[[#This Row],[NFLX]]+1</f>
        <v>0.93544891945184161</v>
      </c>
      <c r="F36" s="18">
        <f>Table28[[#This Row],[FORD]]+1</f>
        <v>0.97014925373134331</v>
      </c>
      <c r="G36" s="18">
        <f>Table28[[#This Row],[LMT]]+1</f>
        <v>0.87793742178068646</v>
      </c>
      <c r="H36" s="18">
        <f>Table28[[#This Row],[DIS]]+1</f>
        <v>0.94943291188904111</v>
      </c>
      <c r="I36" s="18">
        <f>Table28[[#This Row],[KO]]+1</f>
        <v>0.94691305514145863</v>
      </c>
      <c r="J36" s="18">
        <f>Table28[[#This Row],[VZ]]+1</f>
        <v>0.93233838417699666</v>
      </c>
      <c r="K36" s="18">
        <f>Table28[[#This Row],[BMW USD Return]]+1</f>
        <v>0.9831434075004154</v>
      </c>
    </row>
    <row r="37" spans="1:11" x14ac:dyDescent="0.3">
      <c r="A37" s="1">
        <v>43405</v>
      </c>
      <c r="B37" s="18">
        <f>Table28[[#This Row],[APPL]]+1</f>
        <v>0.81595548333924672</v>
      </c>
      <c r="C37" s="18">
        <f>Table28[[#This Row],[TSLA]]+1</f>
        <v>1.039013460764858</v>
      </c>
      <c r="D37" s="18">
        <f>Table28[[#This Row],[AMZN]]+1</f>
        <v>1.0576717501287742</v>
      </c>
      <c r="E37" s="18">
        <f>Table28[[#This Row],[NFLX]]+1</f>
        <v>0.94814104959951306</v>
      </c>
      <c r="F37" s="18">
        <f>Table28[[#This Row],[FORD]]+1</f>
        <v>0.91780821917808231</v>
      </c>
      <c r="G37" s="18">
        <f>Table28[[#This Row],[LMT]]+1</f>
        <v>1.0223925059619787</v>
      </c>
      <c r="H37" s="18">
        <f>Table28[[#This Row],[DIS]]+1</f>
        <v>1.0057476119566917</v>
      </c>
      <c r="I37" s="18">
        <f>Table28[[#This Row],[KO]]+1</f>
        <v>1.0526316007280612</v>
      </c>
      <c r="J37" s="18">
        <f>Table28[[#This Row],[VZ]]+1</f>
        <v>1.0679311643618139</v>
      </c>
      <c r="K37" s="18">
        <f>Table28[[#This Row],[BMW USD Return]]+1</f>
        <v>0.95113916277310973</v>
      </c>
    </row>
    <row r="38" spans="1:11" x14ac:dyDescent="0.3">
      <c r="A38" s="1">
        <v>43374</v>
      </c>
      <c r="B38" s="18">
        <f>Table28[[#This Row],[APPL]]+1</f>
        <v>0.9695224021079758</v>
      </c>
      <c r="C38" s="18">
        <f>Table28[[#This Row],[TSLA]]+1</f>
        <v>1.2740113735319594</v>
      </c>
      <c r="D38" s="18">
        <f>Table28[[#This Row],[AMZN]]+1</f>
        <v>0.79780829256115826</v>
      </c>
      <c r="E38" s="18">
        <f>Table28[[#This Row],[NFLX]]+1</f>
        <v>0.80661800702138287</v>
      </c>
      <c r="F38" s="18">
        <f>Table28[[#This Row],[FORD]]+1</f>
        <v>0.95424836601307184</v>
      </c>
      <c r="G38" s="18">
        <f>Table28[[#This Row],[LMT]]+1</f>
        <v>0.84937561440741494</v>
      </c>
      <c r="H38" s="18">
        <f>Table28[[#This Row],[DIS]]+1</f>
        <v>0.98195654990887249</v>
      </c>
      <c r="I38" s="18">
        <f>Table28[[#This Row],[KO]]+1</f>
        <v>1.0454050887459394</v>
      </c>
      <c r="J38" s="18">
        <f>Table28[[#This Row],[VZ]]+1</f>
        <v>1.0693011911460226</v>
      </c>
      <c r="K38" s="18">
        <f>Table28[[#This Row],[BMW USD Return]]+1</f>
        <v>0.95760365182626006</v>
      </c>
    </row>
    <row r="39" spans="1:11" x14ac:dyDescent="0.3">
      <c r="A39" s="1">
        <v>43344</v>
      </c>
      <c r="B39" s="18">
        <f>Table28[[#This Row],[APPL]]+1</f>
        <v>0.9951750537594638</v>
      </c>
      <c r="C39" s="18">
        <f>Table28[[#This Row],[TSLA]]+1</f>
        <v>0.87770997351803404</v>
      </c>
      <c r="D39" s="18">
        <f>Table28[[#This Row],[AMZN]]+1</f>
        <v>0.99517567797241102</v>
      </c>
      <c r="E39" s="18">
        <f>Table28[[#This Row],[NFLX]]+1</f>
        <v>1.0175424611694877</v>
      </c>
      <c r="F39" s="18">
        <f>Table28[[#This Row],[FORD]]+1</f>
        <v>0.99350649350649345</v>
      </c>
      <c r="G39" s="18">
        <f>Table28[[#This Row],[LMT]]+1</f>
        <v>1.0864931109191982</v>
      </c>
      <c r="H39" s="18">
        <f>Table28[[#This Row],[DIS]]+1</f>
        <v>1.0439207520578775</v>
      </c>
      <c r="I39" s="18">
        <f>Table28[[#This Row],[KO]]+1</f>
        <v>1.0363475551590831</v>
      </c>
      <c r="J39" s="18">
        <f>Table28[[#This Row],[VZ]]+1</f>
        <v>0.98197559504057375</v>
      </c>
      <c r="K39" s="18">
        <f>Table28[[#This Row],[BMW USD Return]]+1</f>
        <v>0.92833827580107031</v>
      </c>
    </row>
    <row r="40" spans="1:11" x14ac:dyDescent="0.3">
      <c r="A40" s="1">
        <v>43313</v>
      </c>
      <c r="B40" s="18">
        <f>Table28[[#This Row],[APPL]]+1</f>
        <v>1.1962268535181138</v>
      </c>
      <c r="C40" s="18">
        <f>Table28[[#This Row],[TSLA]]+1</f>
        <v>1.0118065845511031</v>
      </c>
      <c r="D40" s="18">
        <f>Table28[[#This Row],[AMZN]]+1</f>
        <v>1.1323645399054301</v>
      </c>
      <c r="E40" s="18">
        <f>Table28[[#This Row],[NFLX]]+1</f>
        <v>1.0895835825307365</v>
      </c>
      <c r="F40" s="18">
        <f>Table28[[#This Row],[FORD]]+1</f>
        <v>0.89534883720930236</v>
      </c>
      <c r="G40" s="18">
        <f>Table28[[#This Row],[LMT]]+1</f>
        <v>0.98255136911019991</v>
      </c>
      <c r="H40" s="18">
        <f>Table28[[#This Row],[DIS]]+1</f>
        <v>0.99436812628097149</v>
      </c>
      <c r="I40" s="18">
        <f>Table28[[#This Row],[KO]]+1</f>
        <v>0.95582247481392024</v>
      </c>
      <c r="J40" s="18">
        <f>Table28[[#This Row],[VZ]]+1</f>
        <v>1.0650724040557515</v>
      </c>
      <c r="K40" s="18">
        <f>Table28[[#This Row],[BMW USD Return]]+1</f>
        <v>1.0050245240058469</v>
      </c>
    </row>
    <row r="41" spans="1:11" x14ac:dyDescent="0.3">
      <c r="A41" s="1">
        <v>43282</v>
      </c>
      <c r="B41" s="18">
        <f>Table28[[#This Row],[APPL]]+1</f>
        <v>1.0279834482563506</v>
      </c>
      <c r="C41" s="18">
        <f>Table28[[#This Row],[TSLA]]+1</f>
        <v>0.86933957540980178</v>
      </c>
      <c r="D41" s="18">
        <f>Table28[[#This Row],[AMZN]]+1</f>
        <v>1.0456758970242859</v>
      </c>
      <c r="E41" s="18">
        <f>Table28[[#This Row],[NFLX]]+1</f>
        <v>0.86209543988623272</v>
      </c>
      <c r="F41" s="18">
        <f>Table28[[#This Row],[FORD]]+1</f>
        <v>1.0617283950617282</v>
      </c>
      <c r="G41" s="18">
        <f>Table28[[#This Row],[LMT]]+1</f>
        <v>1.1038145244624453</v>
      </c>
      <c r="H41" s="18">
        <f>Table28[[#This Row],[DIS]]+1</f>
        <v>1.0834845197657592</v>
      </c>
      <c r="I41" s="18">
        <f>Table28[[#This Row],[KO]]+1</f>
        <v>1.0726240633939419</v>
      </c>
      <c r="J41" s="18">
        <f>Table28[[#This Row],[VZ]]+1</f>
        <v>1.026436009992562</v>
      </c>
      <c r="K41" s="18">
        <f>Table28[[#This Row],[BMW USD Return]]+1</f>
        <v>1.0654055121662938</v>
      </c>
    </row>
    <row r="42" spans="1:11" x14ac:dyDescent="0.3">
      <c r="A42" s="1">
        <v>43252</v>
      </c>
      <c r="B42" s="18">
        <f>Table28[[#This Row],[APPL]]+1</f>
        <v>0.99440129426932644</v>
      </c>
      <c r="C42" s="18">
        <f>Table28[[#This Row],[TSLA]]+1</f>
        <v>1.204474365266645</v>
      </c>
      <c r="D42" s="18">
        <f>Table28[[#This Row],[AMZN]]+1</f>
        <v>1.043065287745196</v>
      </c>
      <c r="E42" s="18">
        <f>Table28[[#This Row],[NFLX]]+1</f>
        <v>1.1132820998871087</v>
      </c>
      <c r="F42" s="18">
        <f>Table28[[#This Row],[FORD]]+1</f>
        <v>1.0588235294117647</v>
      </c>
      <c r="G42" s="18">
        <f>Table28[[#This Row],[LMT]]+1</f>
        <v>0.94513282298634349</v>
      </c>
      <c r="H42" s="18">
        <f>Table28[[#This Row],[DIS]]+1</f>
        <v>1.0536845265060149</v>
      </c>
      <c r="I42" s="18">
        <f>Table28[[#This Row],[KO]]+1</f>
        <v>1.0199999213362441</v>
      </c>
      <c r="J42" s="18">
        <f>Table28[[#This Row],[VZ]]+1</f>
        <v>1.0553807200632608</v>
      </c>
      <c r="K42" s="18">
        <f>Table28[[#This Row],[BMW USD Return]]+1</f>
        <v>0.95302512568729658</v>
      </c>
    </row>
    <row r="43" spans="1:11" x14ac:dyDescent="0.3">
      <c r="A43" s="1">
        <v>43221</v>
      </c>
      <c r="B43" s="18">
        <f>Table28[[#This Row],[APPL]]+1</f>
        <v>1.1307636458596442</v>
      </c>
      <c r="C43" s="18">
        <f>Table28[[#This Row],[TSLA]]+1</f>
        <v>0.96879891066347257</v>
      </c>
      <c r="D43" s="18">
        <f>Table28[[#This Row],[AMZN]]+1</f>
        <v>1.0405394123076008</v>
      </c>
      <c r="E43" s="18">
        <f>Table28[[#This Row],[NFLX]]+1</f>
        <v>1.1252640854105382</v>
      </c>
      <c r="F43" s="18">
        <f>Table28[[#This Row],[FORD]]+1</f>
        <v>1.092857142857143</v>
      </c>
      <c r="G43" s="18">
        <f>Table28[[#This Row],[LMT]]+1</f>
        <v>0.98036395686830202</v>
      </c>
      <c r="H43" s="18">
        <f>Table28[[#This Row],[DIS]]+1</f>
        <v>0.99142818718258763</v>
      </c>
      <c r="I43" s="18">
        <f>Table28[[#This Row],[KO]]+1</f>
        <v>0.99514001791089968</v>
      </c>
      <c r="J43" s="18">
        <f>Table28[[#This Row],[VZ]]+1</f>
        <v>0.97811204770780014</v>
      </c>
      <c r="K43" s="18">
        <f>Table28[[#This Row],[BMW USD Return]]+1</f>
        <v>0.88862756403491272</v>
      </c>
    </row>
    <row r="44" spans="1:11" x14ac:dyDescent="0.3">
      <c r="A44" s="1">
        <v>43191</v>
      </c>
      <c r="B44" s="18">
        <f>Table28[[#This Row],[APPL]]+1</f>
        <v>0.98498048591348375</v>
      </c>
      <c r="C44" s="18">
        <f>Table28[[#This Row],[TSLA]]+1</f>
        <v>1.1043474390580754</v>
      </c>
      <c r="D44" s="18">
        <f>Table28[[#This Row],[AMZN]]+1</f>
        <v>1.0820747314318273</v>
      </c>
      <c r="E44" s="18">
        <f>Table28[[#This Row],[NFLX]]+1</f>
        <v>1.0579312160230665</v>
      </c>
      <c r="F44" s="18">
        <f>Table28[[#This Row],[FORD]]+1</f>
        <v>0.9859154929577465</v>
      </c>
      <c r="G44" s="18">
        <f>Table28[[#This Row],[LMT]]+1</f>
        <v>0.94942741900715266</v>
      </c>
      <c r="H44" s="18">
        <f>Table28[[#This Row],[DIS]]+1</f>
        <v>0.99890485509395843</v>
      </c>
      <c r="I44" s="18">
        <f>Table28[[#This Row],[KO]]+1</f>
        <v>1.0037169437441511</v>
      </c>
      <c r="J44" s="18">
        <f>Table28[[#This Row],[VZ]]+1</f>
        <v>1.0319947316066069</v>
      </c>
      <c r="K44" s="18">
        <f>Table28[[#This Row],[BMW USD Return]]+1</f>
        <v>1.0312163664758158</v>
      </c>
    </row>
    <row r="45" spans="1:11" x14ac:dyDescent="0.3">
      <c r="A45" s="1">
        <v>43160</v>
      </c>
      <c r="B45" s="18">
        <f>Table28[[#This Row],[APPL]]+1</f>
        <v>0.94578952222945245</v>
      </c>
      <c r="C45" s="18">
        <f>Table28[[#This Row],[TSLA]]+1</f>
        <v>0.77575354165452115</v>
      </c>
      <c r="D45" s="18">
        <f>Table28[[#This Row],[AMZN]]+1</f>
        <v>0.95695065151944325</v>
      </c>
      <c r="E45" s="18">
        <f>Table28[[#This Row],[NFLX]]+1</f>
        <v>1.0136248230210581</v>
      </c>
      <c r="F45" s="18">
        <f>Table28[[#This Row],[FORD]]+1</f>
        <v>0.90445859872611456</v>
      </c>
      <c r="G45" s="18">
        <f>Table28[[#This Row],[LMT]]+1</f>
        <v>0.96421398911543887</v>
      </c>
      <c r="H45" s="18">
        <f>Table28[[#This Row],[DIS]]+1</f>
        <v>0.97363314735385931</v>
      </c>
      <c r="I45" s="18">
        <f>Table28[[#This Row],[KO]]+1</f>
        <v>1.0048591876369199</v>
      </c>
      <c r="J45" s="18">
        <f>Table28[[#This Row],[VZ]]+1</f>
        <v>1.0016755788520866</v>
      </c>
      <c r="K45" s="18">
        <f>Table28[[#This Row],[BMW USD Return]]+1</f>
        <v>1.0237583173676237</v>
      </c>
    </row>
    <row r="46" spans="1:11" x14ac:dyDescent="0.3">
      <c r="A46" s="1">
        <v>43132</v>
      </c>
      <c r="B46" s="18">
        <f>Table28[[#This Row],[APPL]]+1</f>
        <v>1.0638476271794495</v>
      </c>
      <c r="C46" s="18">
        <f>Table28[[#This Row],[TSLA]]+1</f>
        <v>0.96824814428043238</v>
      </c>
      <c r="D46" s="18">
        <f>Table28[[#This Row],[AMZN]]+1</f>
        <v>1.0424290851570854</v>
      </c>
      <c r="E46" s="18">
        <f>Table28[[#This Row],[NFLX]]+1</f>
        <v>1.0779874877389932</v>
      </c>
      <c r="F46" s="18">
        <f>Table28[[#This Row],[FORD]]+1</f>
        <v>0.64609053497942381</v>
      </c>
      <c r="G46" s="18">
        <f>Table28[[#This Row],[LMT]]+1</f>
        <v>0.99320842940174869</v>
      </c>
      <c r="H46" s="18">
        <f>Table28[[#This Row],[DIS]]+1</f>
        <v>0.94929607483060008</v>
      </c>
      <c r="I46" s="18">
        <f>Table28[[#This Row],[KO]]+1</f>
        <v>0.90817383195357448</v>
      </c>
      <c r="J46" s="18">
        <f>Table28[[#This Row],[VZ]]+1</f>
        <v>0.8929862318018893</v>
      </c>
      <c r="K46" s="18">
        <f>Table28[[#This Row],[BMW USD Return]]+1</f>
        <v>0.93036829206394367</v>
      </c>
    </row>
    <row r="47" spans="1:11" x14ac:dyDescent="0.3">
      <c r="A47" s="1">
        <v>43101</v>
      </c>
      <c r="B47" s="18">
        <f>Table28[[#This Row],[APPL]]+1</f>
        <v>0.98936372200805445</v>
      </c>
      <c r="C47" s="18">
        <f>Table28[[#This Row],[TSLA]]+1</f>
        <v>1.1379797655371766</v>
      </c>
      <c r="D47" s="18">
        <f>Table28[[#This Row],[AMZN]]+1</f>
        <v>1.240638965495934</v>
      </c>
      <c r="E47" s="18">
        <f>Table28[[#This Row],[NFLX]]+1</f>
        <v>1.4081057415256293</v>
      </c>
      <c r="F47" s="18">
        <f>Table28[[#This Row],[FORD]]+1</f>
        <v>1.9756097560975612</v>
      </c>
      <c r="G47" s="18">
        <f>Table28[[#This Row],[LMT]]+1</f>
        <v>1.1052793890939683</v>
      </c>
      <c r="H47" s="18">
        <f>Table28[[#This Row],[DIS]]+1</f>
        <v>1.0189209193479387</v>
      </c>
      <c r="I47" s="18">
        <f>Table28[[#This Row],[KO]]+1</f>
        <v>1.0372712514490825</v>
      </c>
      <c r="J47" s="18">
        <f>Table28[[#This Row],[VZ]]+1</f>
        <v>1.0215376983651425</v>
      </c>
      <c r="K47" s="18">
        <f>Table28[[#This Row],[BMW USD Return]]+1</f>
        <v>1.0953426110767379</v>
      </c>
    </row>
    <row r="48" spans="1:11" x14ac:dyDescent="0.3">
      <c r="A48" s="1">
        <v>43070</v>
      </c>
      <c r="B48" s="18">
        <f>Table28[[#This Row],[APPL]]+1</f>
        <v>0.98829420903703002</v>
      </c>
      <c r="C48" s="18">
        <f>Table28[[#This Row],[TSLA]]+1</f>
        <v>1.0080945442771572</v>
      </c>
      <c r="D48" s="18">
        <f>Table28[[#This Row],[AMZN]]+1</f>
        <v>0.99381344465689403</v>
      </c>
      <c r="E48" s="18">
        <f>Table28[[#This Row],[NFLX]]+1</f>
        <v>1.0233500637237438</v>
      </c>
      <c r="F48" s="18">
        <f>Table28[[#This Row],[FORD]]+1</f>
        <v>0.91791044776119401</v>
      </c>
      <c r="G48" s="18">
        <f>Table28[[#This Row],[LMT]]+1</f>
        <v>1.0123602067768322</v>
      </c>
      <c r="H48" s="18">
        <f>Table28[[#This Row],[DIS]]+1</f>
        <v>1.0256630439467966</v>
      </c>
      <c r="I48" s="18">
        <f>Table28[[#This Row],[KO]]+1</f>
        <v>1.0106216464500293</v>
      </c>
      <c r="J48" s="18">
        <f>Table28[[#This Row],[VZ]]+1</f>
        <v>1.0400866330341449</v>
      </c>
      <c r="K48" s="18">
        <f>Table28[[#This Row],[BMW USD Return]]+1</f>
        <v>1.0381989148340922</v>
      </c>
    </row>
    <row r="49" spans="1:11" x14ac:dyDescent="0.3">
      <c r="A49" s="1">
        <v>43040</v>
      </c>
      <c r="B49" s="18">
        <f>Table28[[#This Row],[APPL]]+1</f>
        <v>1.0166231245869775</v>
      </c>
      <c r="C49" s="18">
        <f>Table28[[#This Row],[TSLA]]+1</f>
        <v>0.9315899013663923</v>
      </c>
      <c r="D49" s="18">
        <f>Table28[[#This Row],[AMZN]]+1</f>
        <v>1.0646623200680305</v>
      </c>
      <c r="E49" s="18">
        <f>Table28[[#This Row],[NFLX]]+1</f>
        <v>0.95494582642478643</v>
      </c>
      <c r="F49" s="18">
        <f>Table28[[#This Row],[FORD]]+1</f>
        <v>1.1166666666666667</v>
      </c>
      <c r="G49" s="18">
        <f>Table28[[#This Row],[LMT]]+1</f>
        <v>1.0355658772266321</v>
      </c>
      <c r="H49" s="18">
        <f>Table28[[#This Row],[DIS]]+1</f>
        <v>1.0716696379665724</v>
      </c>
      <c r="I49" s="18">
        <f>Table28[[#This Row],[KO]]+1</f>
        <v>0.99543258000597401</v>
      </c>
      <c r="J49" s="18">
        <f>Table28[[#This Row],[VZ]]+1</f>
        <v>1.0758411599861062</v>
      </c>
      <c r="K49" s="18">
        <f>Table28[[#This Row],[BMW USD Return]]+1</f>
        <v>0.98432249840923747</v>
      </c>
    </row>
    <row r="50" spans="1:11" x14ac:dyDescent="0.3">
      <c r="A50" s="1">
        <v>43009</v>
      </c>
      <c r="B50" s="18">
        <f>Table28[[#This Row],[APPL]]+1</f>
        <v>1.0968078715140421</v>
      </c>
      <c r="C50" s="18">
        <f>Table28[[#This Row],[TSLA]]+1</f>
        <v>0.97194369727435215</v>
      </c>
      <c r="D50" s="18">
        <f>Table28[[#This Row],[AMZN]]+1</f>
        <v>1.1497166033111754</v>
      </c>
      <c r="E50" s="18">
        <f>Table28[[#This Row],[NFLX]]+1</f>
        <v>1.0831540474280437</v>
      </c>
      <c r="F50" s="18">
        <f>Table28[[#This Row],[FORD]]+1</f>
        <v>0.97560975609756095</v>
      </c>
      <c r="G50" s="18">
        <f>Table28[[#This Row],[LMT]]+1</f>
        <v>0.9931355031076905</v>
      </c>
      <c r="H50" s="18">
        <f>Table28[[#This Row],[DIS]]+1</f>
        <v>0.99228980069134787</v>
      </c>
      <c r="I50" s="18">
        <f>Table28[[#This Row],[KO]]+1</f>
        <v>1.0296793847435377</v>
      </c>
      <c r="J50" s="18">
        <f>Table28[[#This Row],[VZ]]+1</f>
        <v>0.96726605598802851</v>
      </c>
      <c r="K50" s="18">
        <f>Table28[[#This Row],[BMW USD Return]]+1</f>
        <v>1.0117354729433266</v>
      </c>
    </row>
    <row r="51" spans="1:11" x14ac:dyDescent="0.3">
      <c r="A51" s="1">
        <v>42979</v>
      </c>
      <c r="B51" s="18">
        <f>Table28[[#This Row],[APPL]]+1</f>
        <v>0.94344641416445585</v>
      </c>
      <c r="C51" s="18">
        <f>Table28[[#This Row],[TSLA]]+1</f>
        <v>0.95841529924135982</v>
      </c>
      <c r="D51" s="18">
        <f>Table28[[#This Row],[AMZN]]+1</f>
        <v>0.98036916125725049</v>
      </c>
      <c r="E51" s="18">
        <f>Table28[[#This Row],[NFLX]]+1</f>
        <v>1.0380058309997093</v>
      </c>
      <c r="F51" s="18">
        <f>Table28[[#This Row],[FORD]]+1</f>
        <v>1.1081081081081079</v>
      </c>
      <c r="G51" s="18">
        <f>Table28[[#This Row],[LMT]]+1</f>
        <v>1.0220819348124401</v>
      </c>
      <c r="H51" s="18">
        <f>Table28[[#This Row],[DIS]]+1</f>
        <v>0.97401177561442065</v>
      </c>
      <c r="I51" s="18">
        <f>Table28[[#This Row],[KO]]+1</f>
        <v>0.98814488900032305</v>
      </c>
      <c r="J51" s="18">
        <f>Table28[[#This Row],[VZ]]+1</f>
        <v>1.0316866170342389</v>
      </c>
      <c r="K51" s="18">
        <f>Table28[[#This Row],[BMW USD Return]]+1</f>
        <v>1.0863404129540428</v>
      </c>
    </row>
    <row r="52" spans="1:11" x14ac:dyDescent="0.3">
      <c r="A52" s="1">
        <v>42948</v>
      </c>
      <c r="B52" s="18">
        <f>Table28[[#This Row],[APPL]]+1</f>
        <v>1.1026693134882632</v>
      </c>
      <c r="C52" s="18">
        <f>Table28[[#This Row],[TSLA]]+1</f>
        <v>1.1002565925742729</v>
      </c>
      <c r="D52" s="18">
        <f>Table28[[#This Row],[AMZN]]+1</f>
        <v>0.99273112151571952</v>
      </c>
      <c r="E52" s="18">
        <f>Table28[[#This Row],[NFLX]]+1</f>
        <v>0.96174173264908658</v>
      </c>
      <c r="F52" s="18">
        <f>Table28[[#This Row],[FORD]]+1</f>
        <v>1.0183486238532111</v>
      </c>
      <c r="G52" s="18">
        <f>Table28[[#This Row],[LMT]]+1</f>
        <v>1.0453907146681989</v>
      </c>
      <c r="H52" s="18">
        <f>Table28[[#This Row],[DIS]]+1</f>
        <v>0.9274341049131366</v>
      </c>
      <c r="I52" s="18">
        <f>Table28[[#This Row],[KO]]+1</f>
        <v>0.99367356001529816</v>
      </c>
      <c r="J52" s="18">
        <f>Table28[[#This Row],[VZ]]+1</f>
        <v>1.0041139923811049</v>
      </c>
      <c r="K52" s="18">
        <f>Table28[[#This Row],[BMW USD Return]]+1</f>
        <v>1.0162187142694616</v>
      </c>
    </row>
    <row r="53" spans="1:11" x14ac:dyDescent="0.3">
      <c r="A53" s="1">
        <v>42917</v>
      </c>
      <c r="B53" s="18">
        <f>Table28[[#This Row],[APPL]]+1</f>
        <v>1.0327037105261121</v>
      </c>
      <c r="C53" s="18">
        <f>Table28[[#This Row],[TSLA]]+1</f>
        <v>0.89452726548667438</v>
      </c>
      <c r="D53" s="18">
        <f>Table28[[#This Row],[AMZN]]+1</f>
        <v>1.0204339142561984</v>
      </c>
      <c r="E53" s="18">
        <f>Table28[[#This Row],[NFLX]]+1</f>
        <v>1.2158490003119202</v>
      </c>
      <c r="F53" s="18">
        <f>Table28[[#This Row],[FORD]]+1</f>
        <v>1.0380952380952382</v>
      </c>
      <c r="G53" s="18">
        <f>Table28[[#This Row],[LMT]]+1</f>
        <v>1.0523036428416859</v>
      </c>
      <c r="H53" s="18">
        <f>Table28[[#This Row],[DIS]]+1</f>
        <v>1.0346354996772931</v>
      </c>
      <c r="I53" s="18">
        <f>Table28[[#This Row],[KO]]+1</f>
        <v>1.0304849257861268</v>
      </c>
      <c r="J53" s="18">
        <f>Table28[[#This Row],[VZ]]+1</f>
        <v>1.0837438521986054</v>
      </c>
      <c r="K53" s="18">
        <f>Table28[[#This Row],[BMW USD Return]]+1</f>
        <v>0.98161776002604606</v>
      </c>
    </row>
    <row r="54" spans="1:11" x14ac:dyDescent="0.3">
      <c r="A54" s="1">
        <v>42887</v>
      </c>
      <c r="B54" s="18">
        <f>Table28[[#This Row],[APPL]]+1</f>
        <v>0.94667743626449097</v>
      </c>
      <c r="C54" s="18">
        <f>Table28[[#This Row],[TSLA]]+1</f>
        <v>1.0604087243596056</v>
      </c>
      <c r="D54" s="18">
        <f>Table28[[#This Row],[AMZN]]+1</f>
        <v>0.97323601462486187</v>
      </c>
      <c r="E54" s="18">
        <f>Table28[[#This Row],[NFLX]]+1</f>
        <v>0.91623227807919316</v>
      </c>
      <c r="F54" s="18">
        <f>Table28[[#This Row],[FORD]]+1</f>
        <v>0.94594594594594594</v>
      </c>
      <c r="G54" s="18">
        <f>Table28[[#This Row],[LMT]]+1</f>
        <v>0.99385583140101263</v>
      </c>
      <c r="H54" s="18">
        <f>Table28[[#This Row],[DIS]]+1</f>
        <v>0.98434301097584442</v>
      </c>
      <c r="I54" s="18">
        <f>Table28[[#This Row],[KO]]+1</f>
        <v>0.98636455920955579</v>
      </c>
      <c r="J54" s="18">
        <f>Table28[[#This Row],[VZ]]+1</f>
        <v>0.95754689807137028</v>
      </c>
      <c r="K54" s="18">
        <f>Table28[[#This Row],[BMW USD Return]]+1</f>
        <v>1.0398237281196172</v>
      </c>
    </row>
    <row r="55" spans="1:11" x14ac:dyDescent="0.3">
      <c r="A55" s="1">
        <v>42856</v>
      </c>
      <c r="B55" s="18">
        <f>Table28[[#This Row],[APPL]]+1</f>
        <v>1.0634182070417935</v>
      </c>
      <c r="C55" s="18">
        <f>Table28[[#This Row],[TSLA]]+1</f>
        <v>1.0857771211159475</v>
      </c>
      <c r="D55" s="18">
        <f>Table28[[#This Row],[AMZN]]+1</f>
        <v>1.0752764956948344</v>
      </c>
      <c r="E55" s="18">
        <f>Table28[[#This Row],[NFLX]]+1</f>
        <v>1.0714192523932835</v>
      </c>
      <c r="F55" s="18">
        <f>Table28[[#This Row],[FORD]]+1</f>
        <v>1</v>
      </c>
      <c r="G55" s="18">
        <f>Table28[[#This Row],[LMT]]+1</f>
        <v>1.0433477037178953</v>
      </c>
      <c r="H55" s="18">
        <f>Table28[[#This Row],[DIS]]+1</f>
        <v>0.93373707712594234</v>
      </c>
      <c r="I55" s="18">
        <f>Table28[[#This Row],[KO]]+1</f>
        <v>1.0537658105500163</v>
      </c>
      <c r="J55" s="18">
        <f>Table28[[#This Row],[VZ]]+1</f>
        <v>1.0280224309523323</v>
      </c>
      <c r="K55" s="18">
        <f>Table28[[#This Row],[BMW USD Return]]+1</f>
        <v>0.9732721874994571</v>
      </c>
    </row>
    <row r="56" spans="1:11" x14ac:dyDescent="0.3">
      <c r="A56" s="1">
        <v>42826</v>
      </c>
      <c r="B56" s="18">
        <f>Table28[[#This Row],[APPL]]+1</f>
        <v>0.99993053401082188</v>
      </c>
      <c r="C56" s="18">
        <f>Table28[[#This Row],[TSLA]]+1</f>
        <v>1.1285303449514914</v>
      </c>
      <c r="D56" s="18">
        <f>Table28[[#This Row],[AMZN]]+1</f>
        <v>1.0433708721029611</v>
      </c>
      <c r="E56" s="18">
        <f>Table28[[#This Row],[NFLX]]+1</f>
        <v>1.0297002845504402</v>
      </c>
      <c r="F56" s="18">
        <f>Table28[[#This Row],[FORD]]+1</f>
        <v>0.93277310924369761</v>
      </c>
      <c r="G56" s="18">
        <f>Table28[[#This Row],[LMT]]+1</f>
        <v>1.0069135616936089</v>
      </c>
      <c r="H56" s="18">
        <f>Table28[[#This Row],[DIS]]+1</f>
        <v>1.0194902485074373</v>
      </c>
      <c r="I56" s="18">
        <f>Table28[[#This Row],[KO]]+1</f>
        <v>1.0257035515103015</v>
      </c>
      <c r="J56" s="18">
        <f>Table28[[#This Row],[VZ]]+1</f>
        <v>0.94174352766776759</v>
      </c>
      <c r="K56" s="18">
        <f>Table28[[#This Row],[BMW USD Return]]+1</f>
        <v>1.0461686342366083</v>
      </c>
    </row>
    <row r="57" spans="1:11" x14ac:dyDescent="0.3">
      <c r="A57" s="1">
        <v>42795</v>
      </c>
      <c r="B57" s="18">
        <f>Table28[[#This Row],[APPL]]+1</f>
        <v>1.0532361698492323</v>
      </c>
      <c r="C57" s="18">
        <f>Table28[[#This Row],[TSLA]]+1</f>
        <v>1.1132445075154103</v>
      </c>
      <c r="D57" s="18">
        <f>Table28[[#This Row],[AMZN]]+1</f>
        <v>1.0491101025755256</v>
      </c>
      <c r="E57" s="18">
        <f>Table28[[#This Row],[NFLX]]+1</f>
        <v>1.0399633631195608</v>
      </c>
      <c r="F57" s="18">
        <f>Table28[[#This Row],[FORD]]+1</f>
        <v>1.072072072072072</v>
      </c>
      <c r="G57" s="18">
        <f>Table28[[#This Row],[LMT]]+1</f>
        <v>1.0107417706375597</v>
      </c>
      <c r="H57" s="18">
        <f>Table28[[#This Row],[DIS]]+1</f>
        <v>1.0299754967559316</v>
      </c>
      <c r="I57" s="18">
        <f>Table28[[#This Row],[KO]]+1</f>
        <v>1.0114395963881218</v>
      </c>
      <c r="J57" s="18">
        <f>Table28[[#This Row],[VZ]]+1</f>
        <v>0.98226878598322609</v>
      </c>
      <c r="K57" s="18">
        <f>Table28[[#This Row],[BMW USD Return]]+1</f>
        <v>1.0233576586825011</v>
      </c>
    </row>
    <row r="58" spans="1:11" x14ac:dyDescent="0.3">
      <c r="A58" s="1">
        <v>42767</v>
      </c>
      <c r="B58" s="18">
        <f>Table28[[#This Row],[APPL]]+1</f>
        <v>1.1288833080429397</v>
      </c>
      <c r="C58" s="18">
        <f>Table28[[#This Row],[TSLA]]+1</f>
        <v>0.99229942871831756</v>
      </c>
      <c r="D58" s="18">
        <f>Table28[[#This Row],[AMZN]]+1</f>
        <v>1.0261815691014129</v>
      </c>
      <c r="E58" s="18">
        <f>Table28[[#This Row],[NFLX]]+1</f>
        <v>1.0100916632034567</v>
      </c>
      <c r="F58" s="18">
        <f>Table28[[#This Row],[FORD]]+1</f>
        <v>0.93277310924369761</v>
      </c>
      <c r="G58" s="18">
        <f>Table28[[#This Row],[LMT]]+1</f>
        <v>1.0606769475914943</v>
      </c>
      <c r="H58" s="18">
        <f>Table28[[#This Row],[DIS]]+1</f>
        <v>0.99493889648845801</v>
      </c>
      <c r="I58" s="18">
        <f>Table28[[#This Row],[KO]]+1</f>
        <v>1.009381625360785</v>
      </c>
      <c r="J58" s="18">
        <f>Table28[[#This Row],[VZ]]+1</f>
        <v>1.0234771815046724</v>
      </c>
      <c r="K58" s="18">
        <f>Table28[[#This Row],[BMW USD Return]]+1</f>
        <v>0.9907376684788689</v>
      </c>
    </row>
    <row r="59" spans="1:11" x14ac:dyDescent="0.3">
      <c r="A59" s="1">
        <v>42736</v>
      </c>
      <c r="B59" s="18">
        <f>Table28[[#This Row],[APPL]]+1</f>
        <v>1.0477465645941877</v>
      </c>
      <c r="C59" s="18">
        <f>Table28[[#This Row],[TSLA]]+1</f>
        <v>1.1789508909857944</v>
      </c>
      <c r="D59" s="18">
        <f>Table28[[#This Row],[AMZN]]+1</f>
        <v>1.0981636623558995</v>
      </c>
      <c r="E59" s="18">
        <f>Table28[[#This Row],[NFLX]]+1</f>
        <v>1.1365913052522301</v>
      </c>
      <c r="F59" s="18">
        <f>Table28[[#This Row],[FORD]]+1</f>
        <v>0.95199999999999996</v>
      </c>
      <c r="G59" s="18">
        <f>Table28[[#This Row],[LMT]]+1</f>
        <v>1.0055613648585693</v>
      </c>
      <c r="H59" s="18">
        <f>Table28[[#This Row],[DIS]]+1</f>
        <v>1.0698786688101662</v>
      </c>
      <c r="I59" s="18">
        <f>Table28[[#This Row],[KO]]+1</f>
        <v>1.0026529989341861</v>
      </c>
      <c r="J59" s="18">
        <f>Table28[[#This Row],[VZ]]+1</f>
        <v>0.91813423526446847</v>
      </c>
      <c r="K59" s="18">
        <f>Table28[[#This Row],[BMW USD Return]]+1</f>
        <v>0.96539558175569362</v>
      </c>
    </row>
    <row r="60" spans="1:11" x14ac:dyDescent="0.3">
      <c r="A60" s="1">
        <v>42705</v>
      </c>
      <c r="B60" s="18">
        <f>Table28[[#This Row],[APPL]]+1</f>
        <v>1.0533356236023412</v>
      </c>
      <c r="C60" s="18">
        <f>Table28[[#This Row],[TSLA]]+1</f>
        <v>1.1282470399090012</v>
      </c>
      <c r="D60" s="18">
        <f>Table28[[#This Row],[AMZN]]+1</f>
        <v>0.99906735948216485</v>
      </c>
      <c r="E60" s="18">
        <f>Table28[[#This Row],[NFLX]]+1</f>
        <v>1.0581196837606839</v>
      </c>
      <c r="F60" s="18">
        <f>Table28[[#This Row],[FORD]]+1</f>
        <v>0.88028169014084512</v>
      </c>
      <c r="G60" s="18">
        <f>Table28[[#This Row],[LMT]]+1</f>
        <v>0.94877423605223077</v>
      </c>
      <c r="H60" s="18">
        <f>Table28[[#This Row],[DIS]]+1</f>
        <v>1.0514527674221923</v>
      </c>
      <c r="I60" s="18">
        <f>Table28[[#This Row],[KO]]+1</f>
        <v>1.0361961586183326</v>
      </c>
      <c r="J60" s="18">
        <f>Table28[[#This Row],[VZ]]+1</f>
        <v>1.0697392640444021</v>
      </c>
      <c r="K60" s="18">
        <f>Table28[[#This Row],[BMW USD Return]]+1</f>
        <v>1.0904004456607013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01DC-EFB2-4FDF-A230-6454F7251B0E}">
  <dimension ref="A1:O12"/>
  <sheetViews>
    <sheetView workbookViewId="0">
      <selection activeCell="O9" sqref="O9"/>
    </sheetView>
  </sheetViews>
  <sheetFormatPr defaultRowHeight="14.4" x14ac:dyDescent="0.3"/>
  <cols>
    <col min="1" max="1" width="19.44140625" bestFit="1" customWidth="1"/>
    <col min="2" max="2" width="17.44140625" customWidth="1"/>
    <col min="3" max="3" width="17.88671875" bestFit="1" customWidth="1"/>
    <col min="5" max="5" width="18.33203125" bestFit="1" customWidth="1"/>
    <col min="6" max="14" width="10.21875" customWidth="1"/>
    <col min="15" max="15" width="22.33203125" bestFit="1" customWidth="1"/>
  </cols>
  <sheetData>
    <row r="1" spans="1:15" x14ac:dyDescent="0.3">
      <c r="A1" t="s">
        <v>2</v>
      </c>
      <c r="B1" t="s">
        <v>24</v>
      </c>
      <c r="C1" t="s">
        <v>3</v>
      </c>
      <c r="E1" s="3" t="s">
        <v>7</v>
      </c>
      <c r="F1" s="11" cm="1">
        <f t="array" ref="F1">SUMPRODUCT(TRANSPOSE($C$2:$C$11),F9:O9)</f>
        <v>4.7240183389924341E-2</v>
      </c>
    </row>
    <row r="2" spans="1:15" x14ac:dyDescent="0.3">
      <c r="A2" t="s">
        <v>8</v>
      </c>
      <c r="B2" s="8">
        <v>0.12097968199149445</v>
      </c>
      <c r="C2" s="4">
        <f>Table5[[#This Row],[Random Numbers]]/$B$12</f>
        <v>2.4452195013048329E-2</v>
      </c>
      <c r="E2" s="3" t="s">
        <v>4</v>
      </c>
      <c r="F2" s="11" cm="1">
        <f t="array" ref="F2">SUMPRODUCT(TRANSPOSE($C$2:$C$11),F10:O10)</f>
        <v>9.2349754964790726E-2</v>
      </c>
    </row>
    <row r="3" spans="1:15" x14ac:dyDescent="0.3">
      <c r="A3" t="s">
        <v>9</v>
      </c>
      <c r="B3" s="8">
        <v>0.89033981720303446</v>
      </c>
      <c r="C3" s="4">
        <f>Table5[[#This Row],[Random Numbers]]/$B$12</f>
        <v>0.17995387721105935</v>
      </c>
      <c r="E3" s="3" t="s">
        <v>5</v>
      </c>
      <c r="F3" s="11" cm="1">
        <f t="array" ref="F3">SUMPRODUCT(TRANSPOSE($C$2:$C$11),F11:O11)</f>
        <v>0.45198473012602375</v>
      </c>
    </row>
    <row r="4" spans="1:15" x14ac:dyDescent="0.3">
      <c r="A4" t="s">
        <v>10</v>
      </c>
      <c r="B4" s="8">
        <v>0.80668016718032853</v>
      </c>
      <c r="C4" s="4">
        <f>Table5[[#This Row],[Random Numbers]]/$B$12</f>
        <v>0.1630447397145465</v>
      </c>
      <c r="E4" s="3" t="s">
        <v>6</v>
      </c>
      <c r="F4" s="11" cm="1">
        <f t="array" ref="F4">SUMPRODUCT(TRANSPOSE($C$2:$C$11),F12:O12)</f>
        <v>2.6543032286910009</v>
      </c>
    </row>
    <row r="5" spans="1:15" x14ac:dyDescent="0.3">
      <c r="A5" t="s">
        <v>11</v>
      </c>
      <c r="B5" s="8">
        <v>0.33650316019601967</v>
      </c>
      <c r="C5" s="4">
        <f>Table5[[#This Row],[Random Numbers]]/$B$12</f>
        <v>6.8013411509864993E-2</v>
      </c>
    </row>
    <row r="6" spans="1:15" x14ac:dyDescent="0.3">
      <c r="A6" t="s">
        <v>12</v>
      </c>
      <c r="B6" s="8">
        <v>0.19453807333255246</v>
      </c>
      <c r="C6" s="4">
        <f>Table5[[#This Row],[Random Numbers]]/$B$12</f>
        <v>3.931968433281801E-2</v>
      </c>
    </row>
    <row r="7" spans="1:15" x14ac:dyDescent="0.3">
      <c r="A7" t="s">
        <v>13</v>
      </c>
      <c r="B7" s="8">
        <v>0.4113178275673276</v>
      </c>
      <c r="C7" s="4">
        <f>Table5[[#This Row],[Random Numbers]]/$B$12</f>
        <v>8.3134817073885078E-2</v>
      </c>
    </row>
    <row r="8" spans="1:15" x14ac:dyDescent="0.3">
      <c r="A8" t="s">
        <v>14</v>
      </c>
      <c r="B8" s="8">
        <v>0.75272736564882947</v>
      </c>
      <c r="C8" s="4">
        <f>Table5[[#This Row],[Random Numbers]]/$B$12</f>
        <v>0.15213989682827359</v>
      </c>
      <c r="E8" s="14" t="s">
        <v>25</v>
      </c>
      <c r="F8" s="19" t="s">
        <v>8</v>
      </c>
      <c r="G8" s="20" t="s">
        <v>9</v>
      </c>
      <c r="H8" s="20" t="s">
        <v>10</v>
      </c>
      <c r="I8" s="20" t="s">
        <v>11</v>
      </c>
      <c r="J8" s="20" t="s">
        <v>12</v>
      </c>
      <c r="K8" s="20" t="s">
        <v>13</v>
      </c>
      <c r="L8" s="20" t="s">
        <v>14</v>
      </c>
      <c r="M8" s="20" t="s">
        <v>15</v>
      </c>
      <c r="N8" s="20" t="s">
        <v>16</v>
      </c>
      <c r="O8" s="20" t="s">
        <v>22</v>
      </c>
    </row>
    <row r="9" spans="1:15" x14ac:dyDescent="0.3">
      <c r="A9" t="s">
        <v>15</v>
      </c>
      <c r="B9" s="8">
        <v>0.66249792319904399</v>
      </c>
      <c r="C9" s="4">
        <f>Table5[[#This Row],[Random Numbers]]/$B$12</f>
        <v>0.13390288474176562</v>
      </c>
      <c r="E9" s="15" t="s">
        <v>29</v>
      </c>
      <c r="F9" s="12">
        <f>'Returns+1'!B2-1</f>
        <v>3.5689067137809172E-2</v>
      </c>
      <c r="G9" s="12">
        <f>'Returns+1'!C2-1</f>
        <v>0.12202765698735396</v>
      </c>
      <c r="H9" s="12">
        <f>'Returns+1'!D2-1</f>
        <v>4.9223129423172418E-2</v>
      </c>
      <c r="I9" s="12">
        <f>'Returns+1'!E2-1</f>
        <v>4.5269755837265446E-2</v>
      </c>
      <c r="J9" s="12">
        <f>'Returns+1'!F2-1</f>
        <v>-0.10878661087866115</v>
      </c>
      <c r="K9" s="12">
        <f>'Returns+1'!G2-1</f>
        <v>5.7664426699546301E-2</v>
      </c>
      <c r="L9" s="12">
        <f>'Returns+1'!H2-1</f>
        <v>1.1645096786015108E-2</v>
      </c>
      <c r="M9" s="12">
        <f>'Returns+1'!I2-1</f>
        <v>3.5774547477984031E-2</v>
      </c>
      <c r="N9" s="12">
        <f>'Returns+1'!J2-1</f>
        <v>-3.8881651567587383E-2</v>
      </c>
      <c r="O9" s="12">
        <f>'Returns+1'!K2-1</f>
        <v>5.7581815777993262E-2</v>
      </c>
    </row>
    <row r="10" spans="1:15" x14ac:dyDescent="0.3">
      <c r="A10" t="s">
        <v>16</v>
      </c>
      <c r="B10" s="8">
        <v>0.14155036571986757</v>
      </c>
      <c r="C10" s="4">
        <f>Table5[[#This Row],[Random Numbers]]/$B$12</f>
        <v>2.8609904487878021E-2</v>
      </c>
      <c r="E10" s="16" t="s">
        <v>26</v>
      </c>
      <c r="F10" s="4">
        <f>PRODUCT('Returns+1'!B2:B11)-1</f>
        <v>0.1096432784281649</v>
      </c>
      <c r="G10" s="4">
        <f>PRODUCT('Returns+1'!C2:C11)-1</f>
        <v>0.23302677733424293</v>
      </c>
      <c r="H10" s="4">
        <f>PRODUCT('Returns+1'!D2:D11)-1</f>
        <v>5.8278827596221161E-2</v>
      </c>
      <c r="I10" s="4">
        <f>PRODUCT('Returns+1'!E2:E11)-1</f>
        <v>0.17983095925252712</v>
      </c>
      <c r="J10" s="4">
        <f>PRODUCT('Returns+1'!F2:F11)-1</f>
        <v>0.17032967032967039</v>
      </c>
      <c r="K10" s="4">
        <f>PRODUCT('Returns+1'!G2:G11)-1</f>
        <v>5.0657004322074206E-2</v>
      </c>
      <c r="L10" s="4">
        <f>PRODUCT('Returns+1'!H2:H11)-1</f>
        <v>-5.5414473936976294E-2</v>
      </c>
      <c r="M10" s="4">
        <f>PRODUCT('Returns+1'!I2:I11)-1</f>
        <v>6.7899716250967579E-3</v>
      </c>
      <c r="N10" s="4">
        <f>PRODUCT('Returns+1'!J2:J11)-1</f>
        <v>-8.721845193804012E-2</v>
      </c>
      <c r="O10" s="4">
        <f>PRODUCT('Returns+1'!K2:K11)-1</f>
        <v>0.19705066511965019</v>
      </c>
    </row>
    <row r="11" spans="1:15" x14ac:dyDescent="0.3">
      <c r="A11" t="s">
        <v>22</v>
      </c>
      <c r="B11" s="8">
        <v>0.63046569750186776</v>
      </c>
      <c r="C11" s="4">
        <f>Table5[[#This Row],[Random Numbers]]/$B$12</f>
        <v>0.12742858908686053</v>
      </c>
      <c r="E11" s="17" t="s">
        <v>27</v>
      </c>
      <c r="F11" s="13">
        <f>PRODUCT('Returns+1'!B2:B13)-1</f>
        <v>0.35488320560312014</v>
      </c>
      <c r="G11" s="13">
        <f>PRODUCT('Returns+1'!C2:C13)-1</f>
        <v>1.2423202886793048</v>
      </c>
      <c r="H11" s="13">
        <f>PRODUCT('Returns+1'!D2:D13)-1</f>
        <v>0.13523379979675343</v>
      </c>
      <c r="I11" s="13">
        <f>PRODUCT('Returns+1'!E2:E13)-1</f>
        <v>0.34100555851947556</v>
      </c>
      <c r="J11" s="13">
        <f>PRODUCT('Returns+1'!F2:F13)-1</f>
        <v>0.40131578947368429</v>
      </c>
      <c r="K11" s="13">
        <f>PRODUCT('Returns+1'!G2:G13)-1</f>
        <v>7.2660969669235076E-2</v>
      </c>
      <c r="L11" s="13">
        <f>PRODUCT('Returns+1'!H2:H13)-1</f>
        <v>0.41146390927835008</v>
      </c>
      <c r="M11" s="13">
        <f>PRODUCT('Returns+1'!I2:I13)-1</f>
        <v>0.15782930998373224</v>
      </c>
      <c r="N11" s="13">
        <f>PRODUCT('Returns+1'!J2:J13)-1</f>
        <v>-4.9010641674661626E-2</v>
      </c>
      <c r="O11" s="13">
        <f>PRODUCT('Returns+1'!K2:K13)-1</f>
        <v>0.55209462894125072</v>
      </c>
    </row>
    <row r="12" spans="1:15" x14ac:dyDescent="0.3">
      <c r="A12" s="9" t="s">
        <v>23</v>
      </c>
      <c r="B12" s="10">
        <f>SUM(B2:B11)</f>
        <v>4.9476000795403658</v>
      </c>
      <c r="C12" s="4">
        <f>Table5[[#This Row],[Random Numbers]]/$B$12</f>
        <v>1</v>
      </c>
      <c r="E12" s="17" t="s">
        <v>28</v>
      </c>
      <c r="F12" s="13">
        <f>PRODUCT('Returns+1'!B2:B37)-1</f>
        <v>1.7646432899024305</v>
      </c>
      <c r="G12" s="13">
        <f>PRODUCT('Returns+1'!C2:C37)-1</f>
        <v>11.897397481504097</v>
      </c>
      <c r="H12" s="13">
        <f>PRODUCT('Returns+1'!D2:D37)-1</f>
        <v>1.1568951185731309</v>
      </c>
      <c r="I12" s="13">
        <f>PRODUCT('Returns+1'!E2:E37)-1</f>
        <v>1.114023371707944</v>
      </c>
      <c r="J12" s="13">
        <f>PRODUCT('Returns+1'!F2:F37)-1</f>
        <v>0.45890410958904115</v>
      </c>
      <c r="K12" s="13">
        <f>PRODUCT('Returns+1'!G2:G37)-1</f>
        <v>0.34520138049798987</v>
      </c>
      <c r="L12" s="13">
        <f>PRODUCT('Returns+1'!H2:H37)-1</f>
        <v>0.5202930159156216</v>
      </c>
      <c r="M12" s="13">
        <f>PRODUCT('Returns+1'!I2:I37)-1</f>
        <v>0.24012002633174467</v>
      </c>
      <c r="N12" s="13">
        <f>PRODUCT('Returns+1'!J2:J37)-1</f>
        <v>3.3227630793172258E-2</v>
      </c>
      <c r="O12" s="13">
        <f>PRODUCT('Returns+1'!K2:K37)-1</f>
        <v>0.36705954679522579</v>
      </c>
    </row>
  </sheetData>
  <conditionalFormatting sqref="F12:O12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  <cfRule type="colorScale" priority="6">
      <colorScale>
        <cfvo type="min"/>
        <cfvo type="max"/>
        <color rgb="FFFCFCFF"/>
        <color rgb="FF63BE7B"/>
      </colorScale>
    </cfRule>
  </conditionalFormatting>
  <conditionalFormatting sqref="F11:O11">
    <cfRule type="colorScale" priority="2">
      <colorScale>
        <cfvo type="min"/>
        <cfvo type="percentile" val="50"/>
        <cfvo type="max"/>
        <color rgb="FFF8696B"/>
        <color rgb="FFFCFCFF"/>
        <color rgb="FF63BE7B"/>
      </colorScale>
    </cfRule>
    <cfRule type="colorScale" priority="5">
      <colorScale>
        <cfvo type="min"/>
        <cfvo type="max"/>
        <color rgb="FFFCFCFF"/>
        <color rgb="FF63BE7B"/>
      </colorScale>
    </cfRule>
  </conditionalFormatting>
  <conditionalFormatting sqref="F10:O10">
    <cfRule type="colorScale" priority="4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F9:O9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  <ignoredErrors>
    <ignoredError sqref="B2:B12 F10:F12" calculatedColumn="1"/>
  </ignoredErrors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Stock Prices</vt:lpstr>
      <vt:lpstr>Returns</vt:lpstr>
      <vt:lpstr>Returns+1</vt:lpstr>
      <vt:lpstr>Portfolio Weights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Measures of Return</dc:title>
  <dc:creator/>
  <cp:keywords>www.learnfinance101.com</cp:keywords>
  <cp:lastModifiedBy>Veniamin Mayorov</cp:lastModifiedBy>
  <dcterms:created xsi:type="dcterms:W3CDTF">2021-10-15T07:21:47Z</dcterms:created>
  <dcterms:modified xsi:type="dcterms:W3CDTF">2021-10-19T12:27:35Z</dcterms:modified>
  <cp:category>www.learnfinance101.com</cp:category>
</cp:coreProperties>
</file>